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en Stoyanchev\Downloads\"/>
    </mc:Choice>
  </mc:AlternateContent>
  <xr:revisionPtr revIDLastSave="0" documentId="13_ncr:1_{3EA3CA10-F78C-4463-AF28-D7B20CAE9E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AD FIRST" sheetId="1" r:id="rId1"/>
    <sheet name="Vendor 1 RFP - &lt;Vendor Name&gt;" sheetId="2" r:id="rId2"/>
    <sheet name="Vendor 2 RFP - &lt;Vendor Name&gt;" sheetId="3" r:id="rId3"/>
    <sheet name="Vendor 3 RFP - &lt;Vendor Name&gt;" sheetId="4" r:id="rId4"/>
    <sheet name="Vendor Scorecard - Summary" sheetId="5" r:id="rId5"/>
    <sheet name="Vendor 1 Functional Requirement" sheetId="6" r:id="rId6"/>
    <sheet name="Vendor 2 Functional Requirement" sheetId="7" r:id="rId7"/>
    <sheet name="Vendor 3 Functional Requirement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8" l="1"/>
  <c r="C79" i="8"/>
  <c r="B79" i="8"/>
  <c r="D78" i="8"/>
  <c r="C78" i="8"/>
  <c r="B78" i="8"/>
  <c r="D77" i="8"/>
  <c r="C77" i="8"/>
  <c r="B77" i="8"/>
  <c r="D76" i="8"/>
  <c r="C76" i="8"/>
  <c r="B76" i="8"/>
  <c r="D75" i="8"/>
  <c r="C75" i="8"/>
  <c r="B75" i="8"/>
  <c r="D74" i="8"/>
  <c r="C74" i="8"/>
  <c r="B74" i="8"/>
  <c r="D73" i="8"/>
  <c r="C73" i="8"/>
  <c r="B73" i="8"/>
  <c r="A73" i="8"/>
  <c r="D71" i="8"/>
  <c r="C71" i="8"/>
  <c r="B71" i="8"/>
  <c r="D70" i="8"/>
  <c r="C70" i="8"/>
  <c r="B70" i="8"/>
  <c r="D69" i="8"/>
  <c r="C69" i="8"/>
  <c r="B69" i="8"/>
  <c r="D68" i="8"/>
  <c r="C68" i="8"/>
  <c r="B68" i="8"/>
  <c r="D67" i="8"/>
  <c r="C67" i="8"/>
  <c r="B67" i="8"/>
  <c r="A67" i="8"/>
  <c r="D65" i="8"/>
  <c r="C65" i="8"/>
  <c r="B65" i="8"/>
  <c r="D64" i="8"/>
  <c r="C64" i="8"/>
  <c r="B64" i="8"/>
  <c r="D63" i="8"/>
  <c r="C63" i="8"/>
  <c r="B63" i="8"/>
  <c r="D62" i="8"/>
  <c r="C62" i="8"/>
  <c r="B62" i="8"/>
  <c r="A62" i="8"/>
  <c r="D60" i="8"/>
  <c r="C60" i="8"/>
  <c r="B60" i="8"/>
  <c r="D59" i="8"/>
  <c r="C59" i="8"/>
  <c r="B59" i="8"/>
  <c r="D58" i="8"/>
  <c r="C58" i="8"/>
  <c r="B58" i="8"/>
  <c r="D57" i="8"/>
  <c r="C57" i="8"/>
  <c r="B57" i="8"/>
  <c r="A57" i="8"/>
  <c r="D55" i="8"/>
  <c r="C55" i="8"/>
  <c r="B55" i="8"/>
  <c r="D54" i="8"/>
  <c r="C54" i="8"/>
  <c r="B54" i="8"/>
  <c r="D53" i="8"/>
  <c r="C53" i="8"/>
  <c r="B53" i="8"/>
  <c r="D52" i="8"/>
  <c r="C52" i="8"/>
  <c r="B52" i="8"/>
  <c r="D51" i="8"/>
  <c r="C51" i="8"/>
  <c r="B51" i="8"/>
  <c r="D50" i="8"/>
  <c r="C50" i="8"/>
  <c r="B50" i="8"/>
  <c r="D49" i="8"/>
  <c r="C49" i="8"/>
  <c r="B49" i="8"/>
  <c r="A49" i="8"/>
  <c r="D47" i="8"/>
  <c r="C47" i="8"/>
  <c r="B47" i="8"/>
  <c r="D46" i="8"/>
  <c r="C46" i="8"/>
  <c r="B46" i="8"/>
  <c r="D45" i="8"/>
  <c r="C45" i="8"/>
  <c r="B45" i="8"/>
  <c r="D44" i="8"/>
  <c r="C44" i="8"/>
  <c r="B44" i="8"/>
  <c r="D43" i="8"/>
  <c r="C43" i="8"/>
  <c r="B43" i="8"/>
  <c r="D42" i="8"/>
  <c r="C42" i="8"/>
  <c r="B42" i="8"/>
  <c r="D41" i="8"/>
  <c r="C41" i="8"/>
  <c r="B41" i="8"/>
  <c r="A41" i="8"/>
  <c r="D39" i="8"/>
  <c r="C39" i="8"/>
  <c r="B39" i="8"/>
  <c r="D38" i="8"/>
  <c r="C38" i="8"/>
  <c r="B38" i="8"/>
  <c r="D37" i="8"/>
  <c r="C37" i="8"/>
  <c r="B37" i="8"/>
  <c r="D36" i="8"/>
  <c r="C36" i="8"/>
  <c r="B36" i="8"/>
  <c r="D35" i="8"/>
  <c r="C35" i="8"/>
  <c r="B35" i="8"/>
  <c r="A35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A26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A14" i="8"/>
  <c r="D12" i="8"/>
  <c r="C12" i="8"/>
  <c r="B12" i="8"/>
  <c r="D11" i="8"/>
  <c r="C11" i="8"/>
  <c r="B11" i="8"/>
  <c r="D10" i="8"/>
  <c r="C10" i="8"/>
  <c r="B10" i="8"/>
  <c r="D9" i="8"/>
  <c r="C9" i="8"/>
  <c r="B9" i="8"/>
  <c r="D8" i="8"/>
  <c r="C8" i="8"/>
  <c r="B8" i="8"/>
  <c r="D7" i="8"/>
  <c r="C7" i="8"/>
  <c r="B7" i="8"/>
  <c r="D6" i="8"/>
  <c r="C6" i="8"/>
  <c r="B6" i="8"/>
  <c r="D5" i="8"/>
  <c r="C5" i="8"/>
  <c r="B5" i="8"/>
  <c r="D4" i="8"/>
  <c r="C4" i="8"/>
  <c r="B4" i="8"/>
  <c r="D3" i="8"/>
  <c r="C3" i="8"/>
  <c r="B3" i="8"/>
  <c r="A3" i="8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A73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A67" i="7"/>
  <c r="D65" i="7"/>
  <c r="C65" i="7"/>
  <c r="B65" i="7"/>
  <c r="D64" i="7"/>
  <c r="C64" i="7"/>
  <c r="B64" i="7"/>
  <c r="D63" i="7"/>
  <c r="C63" i="7"/>
  <c r="B63" i="7"/>
  <c r="D62" i="7"/>
  <c r="D66" i="7" s="1"/>
  <c r="C62" i="7"/>
  <c r="B62" i="7"/>
  <c r="A62" i="7"/>
  <c r="D60" i="7"/>
  <c r="C60" i="7"/>
  <c r="B60" i="7"/>
  <c r="D59" i="7"/>
  <c r="C59" i="7"/>
  <c r="B59" i="7"/>
  <c r="D58" i="7"/>
  <c r="C58" i="7"/>
  <c r="B58" i="7"/>
  <c r="D57" i="7"/>
  <c r="C57" i="7"/>
  <c r="B57" i="7"/>
  <c r="A57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A49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A41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A35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A26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A14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B4" i="7"/>
  <c r="D3" i="7"/>
  <c r="C3" i="7"/>
  <c r="B3" i="7"/>
  <c r="A3" i="7"/>
  <c r="D79" i="6"/>
  <c r="C79" i="6"/>
  <c r="B79" i="6"/>
  <c r="D78" i="6"/>
  <c r="C78" i="6"/>
  <c r="B78" i="6"/>
  <c r="D77" i="6"/>
  <c r="C77" i="6"/>
  <c r="B77" i="6"/>
  <c r="D76" i="6"/>
  <c r="C76" i="6"/>
  <c r="B76" i="6"/>
  <c r="D75" i="6"/>
  <c r="C75" i="6"/>
  <c r="B75" i="6"/>
  <c r="D74" i="6"/>
  <c r="C74" i="6"/>
  <c r="B74" i="6"/>
  <c r="D73" i="6"/>
  <c r="D80" i="6" s="1"/>
  <c r="C73" i="6"/>
  <c r="C80" i="6" s="1"/>
  <c r="B73" i="6"/>
  <c r="A73" i="6"/>
  <c r="D71" i="6"/>
  <c r="C71" i="6"/>
  <c r="B71" i="6"/>
  <c r="D70" i="6"/>
  <c r="C70" i="6"/>
  <c r="B70" i="6"/>
  <c r="D69" i="6"/>
  <c r="C69" i="6"/>
  <c r="B69" i="6"/>
  <c r="D68" i="6"/>
  <c r="C68" i="6"/>
  <c r="B68" i="6"/>
  <c r="D67" i="6"/>
  <c r="D72" i="6" s="1"/>
  <c r="C67" i="6"/>
  <c r="C72" i="6" s="1"/>
  <c r="B67" i="6"/>
  <c r="A67" i="6"/>
  <c r="D65" i="6"/>
  <c r="C65" i="6"/>
  <c r="B65" i="6"/>
  <c r="D64" i="6"/>
  <c r="C64" i="6"/>
  <c r="B64" i="6"/>
  <c r="D63" i="6"/>
  <c r="C63" i="6"/>
  <c r="C66" i="6" s="1"/>
  <c r="B63" i="6"/>
  <c r="D62" i="6"/>
  <c r="D66" i="6" s="1"/>
  <c r="C62" i="6"/>
  <c r="B62" i="6"/>
  <c r="A62" i="6"/>
  <c r="D60" i="6"/>
  <c r="C60" i="6"/>
  <c r="B60" i="6"/>
  <c r="D59" i="6"/>
  <c r="C59" i="6"/>
  <c r="B59" i="6"/>
  <c r="D58" i="6"/>
  <c r="C58" i="6"/>
  <c r="C61" i="6" s="1"/>
  <c r="E61" i="6" s="1"/>
  <c r="B58" i="6"/>
  <c r="D57" i="6"/>
  <c r="D61" i="6" s="1"/>
  <c r="C57" i="6"/>
  <c r="B57" i="6"/>
  <c r="A57" i="6"/>
  <c r="D55" i="6"/>
  <c r="C55" i="6"/>
  <c r="B55" i="6"/>
  <c r="D54" i="6"/>
  <c r="C54" i="6"/>
  <c r="B54" i="6"/>
  <c r="D53" i="6"/>
  <c r="C53" i="6"/>
  <c r="C56" i="6" s="1"/>
  <c r="E56" i="6" s="1"/>
  <c r="B53" i="6"/>
  <c r="D52" i="6"/>
  <c r="C52" i="6"/>
  <c r="B52" i="6"/>
  <c r="D51" i="6"/>
  <c r="C51" i="6"/>
  <c r="B51" i="6"/>
  <c r="D50" i="6"/>
  <c r="D56" i="6" s="1"/>
  <c r="C50" i="6"/>
  <c r="B50" i="6"/>
  <c r="D49" i="6"/>
  <c r="C49" i="6"/>
  <c r="B49" i="6"/>
  <c r="A49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D48" i="6" s="1"/>
  <c r="C42" i="6"/>
  <c r="C48" i="6" s="1"/>
  <c r="B42" i="6"/>
  <c r="D41" i="6"/>
  <c r="C41" i="6"/>
  <c r="B41" i="6"/>
  <c r="A41" i="6"/>
  <c r="D39" i="6"/>
  <c r="C39" i="6"/>
  <c r="B39" i="6"/>
  <c r="D38" i="6"/>
  <c r="C38" i="6"/>
  <c r="B38" i="6"/>
  <c r="D37" i="6"/>
  <c r="D40" i="6" s="1"/>
  <c r="C37" i="6"/>
  <c r="C40" i="6" s="1"/>
  <c r="B37" i="6"/>
  <c r="D36" i="6"/>
  <c r="C36" i="6"/>
  <c r="B36" i="6"/>
  <c r="D35" i="6"/>
  <c r="C35" i="6"/>
  <c r="B35" i="6"/>
  <c r="A35" i="6"/>
  <c r="D33" i="6"/>
  <c r="C33" i="6"/>
  <c r="B33" i="6"/>
  <c r="D32" i="6"/>
  <c r="C32" i="6"/>
  <c r="B32" i="6"/>
  <c r="D31" i="6"/>
  <c r="C31" i="6"/>
  <c r="B31" i="6"/>
  <c r="D30" i="6"/>
  <c r="C30" i="6"/>
  <c r="B30" i="6"/>
  <c r="D29" i="6"/>
  <c r="C29" i="6"/>
  <c r="B29" i="6"/>
  <c r="D28" i="6"/>
  <c r="C28" i="6"/>
  <c r="B28" i="6"/>
  <c r="D27" i="6"/>
  <c r="D34" i="6" s="1"/>
  <c r="C27" i="6"/>
  <c r="B27" i="6"/>
  <c r="D26" i="6"/>
  <c r="C26" i="6"/>
  <c r="C34" i="6" s="1"/>
  <c r="E34" i="6" s="1"/>
  <c r="B26" i="6"/>
  <c r="A26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C25" i="6" s="1"/>
  <c r="B14" i="6"/>
  <c r="A14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D7" i="6"/>
  <c r="C7" i="6"/>
  <c r="B7" i="6"/>
  <c r="D6" i="6"/>
  <c r="C6" i="6"/>
  <c r="B6" i="6"/>
  <c r="D5" i="6"/>
  <c r="C5" i="6"/>
  <c r="B5" i="6"/>
  <c r="D4" i="6"/>
  <c r="C4" i="6"/>
  <c r="C13" i="6" s="1"/>
  <c r="B4" i="6"/>
  <c r="D3" i="6"/>
  <c r="D13" i="6" s="1"/>
  <c r="C3" i="6"/>
  <c r="B3" i="6"/>
  <c r="A3" i="6"/>
  <c r="C58" i="5"/>
  <c r="F57" i="5"/>
  <c r="E56" i="5"/>
  <c r="D56" i="5"/>
  <c r="F55" i="5"/>
  <c r="E55" i="5"/>
  <c r="D55" i="5"/>
  <c r="F52" i="5"/>
  <c r="E52" i="5"/>
  <c r="D51" i="5"/>
  <c r="F45" i="5"/>
  <c r="E45" i="5"/>
  <c r="E57" i="5" s="1"/>
  <c r="D45" i="5"/>
  <c r="D57" i="5" s="1"/>
  <c r="F38" i="5"/>
  <c r="F56" i="5" s="1"/>
  <c r="E38" i="5"/>
  <c r="D38" i="5"/>
  <c r="F26" i="5"/>
  <c r="E26" i="5"/>
  <c r="D26" i="5"/>
  <c r="F22" i="5"/>
  <c r="F54" i="5" s="1"/>
  <c r="E22" i="5"/>
  <c r="E54" i="5" s="1"/>
  <c r="D22" i="5"/>
  <c r="D54" i="5" s="1"/>
  <c r="F14" i="5"/>
  <c r="E14" i="5"/>
  <c r="D14" i="5"/>
  <c r="D52" i="5" s="1"/>
  <c r="F7" i="5"/>
  <c r="F51" i="5" s="1"/>
  <c r="E7" i="5"/>
  <c r="E51" i="5" s="1"/>
  <c r="D7" i="5"/>
  <c r="D40" i="8" l="1"/>
  <c r="D48" i="8"/>
  <c r="C66" i="8"/>
  <c r="D66" i="8"/>
  <c r="E66" i="8" s="1"/>
  <c r="C13" i="8"/>
  <c r="C25" i="8"/>
  <c r="E25" i="8" s="1"/>
  <c r="D61" i="8"/>
  <c r="D72" i="8"/>
  <c r="E72" i="8" s="1"/>
  <c r="C61" i="8"/>
  <c r="D25" i="8"/>
  <c r="C56" i="8"/>
  <c r="C72" i="8"/>
  <c r="C80" i="8"/>
  <c r="E80" i="8" s="1"/>
  <c r="D56" i="8"/>
  <c r="D13" i="8"/>
  <c r="C34" i="8"/>
  <c r="E34" i="8" s="1"/>
  <c r="D80" i="8"/>
  <c r="D34" i="8"/>
  <c r="C40" i="8"/>
  <c r="E40" i="8" s="1"/>
  <c r="C48" i="8"/>
  <c r="E48" i="8" s="1"/>
  <c r="D56" i="7"/>
  <c r="C56" i="7"/>
  <c r="C34" i="7"/>
  <c r="C40" i="7"/>
  <c r="C48" i="7"/>
  <c r="E56" i="7"/>
  <c r="D13" i="7"/>
  <c r="D40" i="7"/>
  <c r="E40" i="7" s="1"/>
  <c r="C72" i="7"/>
  <c r="D72" i="7"/>
  <c r="C13" i="7"/>
  <c r="C80" i="7"/>
  <c r="D34" i="7"/>
  <c r="E34" i="7" s="1"/>
  <c r="C66" i="7"/>
  <c r="E66" i="7" s="1"/>
  <c r="C25" i="7"/>
  <c r="E25" i="7" s="1"/>
  <c r="D48" i="7"/>
  <c r="D61" i="7"/>
  <c r="D25" i="7"/>
  <c r="C61" i="7"/>
  <c r="D80" i="7"/>
  <c r="D25" i="6"/>
  <c r="E40" i="6"/>
  <c r="E72" i="6"/>
  <c r="E80" i="6"/>
  <c r="E48" i="6"/>
  <c r="E13" i="6"/>
  <c r="E81" i="6" s="1"/>
  <c r="E82" i="6" s="1"/>
  <c r="E66" i="6"/>
  <c r="E25" i="6"/>
  <c r="E61" i="7"/>
  <c r="E56" i="8" l="1"/>
  <c r="E13" i="8"/>
  <c r="E81" i="8" s="1"/>
  <c r="E82" i="8" s="1"/>
  <c r="E61" i="8"/>
  <c r="E13" i="7"/>
  <c r="E81" i="7"/>
  <c r="E82" i="7" s="1"/>
  <c r="E16" i="5" s="1"/>
  <c r="E72" i="7"/>
  <c r="E48" i="7"/>
  <c r="E80" i="7"/>
  <c r="D16" i="5"/>
  <c r="D53" i="5"/>
  <c r="D58" i="5" s="1"/>
  <c r="F16" i="5" l="1"/>
  <c r="F53" i="5"/>
  <c r="F58" i="5" s="1"/>
  <c r="E53" i="5"/>
  <c r="E58" i="5" s="1"/>
</calcChain>
</file>

<file path=xl/sharedStrings.xml><?xml version="1.0" encoding="utf-8"?>
<sst xmlns="http://schemas.openxmlformats.org/spreadsheetml/2006/main" count="671" uniqueCount="173">
  <si>
    <t>Stakeholders</t>
  </si>
  <si>
    <t>Category</t>
  </si>
  <si>
    <t>Description</t>
  </si>
  <si>
    <t>Importance</t>
  </si>
  <si>
    <t>Priority</t>
  </si>
  <si>
    <t>Vendor Response</t>
  </si>
  <si>
    <t>Vendor Comments</t>
  </si>
  <si>
    <t>Desk Reservation</t>
  </si>
  <si>
    <t>Easily reserve a hot desk in advance (desk hoteling)</t>
  </si>
  <si>
    <t>Nice to Have</t>
  </si>
  <si>
    <t>P2</t>
  </si>
  <si>
    <t>Available</t>
  </si>
  <si>
    <t>Book a desk based on prior selection (smarter suggestions);</t>
  </si>
  <si>
    <t>Must Have</t>
  </si>
  <si>
    <t>P1</t>
  </si>
  <si>
    <t>Reserve a desk for multiple days;</t>
  </si>
  <si>
    <t>Place a recurring booking;</t>
  </si>
  <si>
    <t>Reserve a desk on the day of the visit (hot desking);</t>
  </si>
  <si>
    <t>Reserve team collaboration zone (a.k.a. office neighborhood);</t>
  </si>
  <si>
    <t>Admins can assign permanent desks to employees and assign neighborhoods/zones to teams;</t>
  </si>
  <si>
    <t>Admins (and team leads/managers) can edit/adjust employee reservations;</t>
  </si>
  <si>
    <t>Admins can modify bookable desks on the floor plan;</t>
  </si>
  <si>
    <t>Admins can create booking rules so that certain neighborhoods (or locations) are available to specific teams;</t>
  </si>
  <si>
    <t>Hybrid Scheduling</t>
  </si>
  <si>
    <t>Allow tagging 'favorite' coworkers;</t>
  </si>
  <si>
    <t>Easily see who's in today or in the future;</t>
  </si>
  <si>
    <t>Ability to see favorite or selected coworkers' reservations in the future;</t>
  </si>
  <si>
    <t>Advanced in-app or platform notification system for daily visits, teams, favorite coworkers, location, etc;</t>
  </si>
  <si>
    <t>Allow inviting teammates into the office;</t>
  </si>
  <si>
    <t>Allow planning when and where you’ll be working for the week ahead</t>
  </si>
  <si>
    <t>Ability to share status with coworkers; whether working from home, office, nearby coworking space, etc.</t>
  </si>
  <si>
    <t>Admins can define when employees should be in the office (e.g. 2 times a week or month)</t>
  </si>
  <si>
    <t>Admins can select which employees (or teams) can come to the office on what days of the week</t>
  </si>
  <si>
    <t>Partially</t>
  </si>
  <si>
    <t>Employees can easily understand and follow the policy assigned to their team</t>
  </si>
  <si>
    <t>Admins can report on how people comply with current policies and improve them if needed</t>
  </si>
  <si>
    <t>Meeting Room Booking</t>
  </si>
  <si>
    <t>Find available meeting spaces with an advanced search based on location, capacity, and room amenities;</t>
  </si>
  <si>
    <t>Book a conference room in advance (1 day, 1 week, 1 month, ...);</t>
  </si>
  <si>
    <t>Book a conference room on the day of the visit;</t>
  </si>
  <si>
    <t>Make ad-hoc bookings on the room displays or office map;</t>
  </si>
  <si>
    <t>Employees can create recurring bookings for their dailies or monthly meetings;</t>
  </si>
  <si>
    <t>Automatically remove ghost bookings if no one is using the room</t>
  </si>
  <si>
    <t>Admins can create more advanced booking policies such as - setting maximum booking duration, preventing back-to-back bookings, etc.;</t>
  </si>
  <si>
    <t>Admins can reserve rooms on behalf of other employees;</t>
  </si>
  <si>
    <t>Platform Integration</t>
  </si>
  <si>
    <t>Deep integration with Microsoft Teams, Slack, or Google Chrome for desk booking, collaboration, etc;</t>
  </si>
  <si>
    <t>Employees should easily log in via SSO with Microsoft, Google, or Slack credentials;</t>
  </si>
  <si>
    <t>Native integration with Slack or Microsoft Teams should push all important notifications;</t>
  </si>
  <si>
    <t>Meeting room reservations should be synced two ways in Outlook or Google Calendar;</t>
  </si>
  <si>
    <t>Employees should be able to reserve meeting rooms from within Outlook or Google Calendar;</t>
  </si>
  <si>
    <t>Presence Tracking</t>
  </si>
  <si>
    <t>Check in to the reserved desk upon arrival via QR code;</t>
  </si>
  <si>
    <t>Check in to the reserved desk earlier via the mobile app or the web portal;</t>
  </si>
  <si>
    <t>Remove ghost reservations if not checked in within a timeframe;</t>
  </si>
  <si>
    <t>Automatically check in via WiFi SSID when connected to the network;</t>
  </si>
  <si>
    <t>Integration with occupancy sensors to show real-time availability of rooms and desks on the office map;</t>
  </si>
  <si>
    <t>If an employee confirms their visit, instruct the access control system to activate the employee for the day;</t>
  </si>
  <si>
    <t>Ability to use the mobile app as a digital badge for physical access;</t>
  </si>
  <si>
    <t>Space Management</t>
  </si>
  <si>
    <t>Admins can easily upload and manage floor plans;</t>
  </si>
  <si>
    <t>Integration with IWMS for auto-upload and update of floor plans</t>
  </si>
  <si>
    <t>Admins can manage resources - locations, desks, meeting spaces, parking spaces, lockers, etc;</t>
  </si>
  <si>
    <t>Ability to easily manage neighborhoods (zones);</t>
  </si>
  <si>
    <t>Ability for admins to configure all features by location;</t>
  </si>
  <si>
    <t>Admins can manage amenities for all spaces and locations;</t>
  </si>
  <si>
    <t>Admins can create permissions and restrict access based on rules;</t>
  </si>
  <si>
    <t>Issue Tracking</t>
  </si>
  <si>
    <t>Allow employees to submit a ticket with detailed information about the problem, including a picture</t>
  </si>
  <si>
    <t>Employees can easily track the progress of their issues</t>
  </si>
  <si>
    <t>Admins can configure the issue tracking system in great detail - workflows, data, etc</t>
  </si>
  <si>
    <t>Tickets can be easily integrated with external systems such as Jira Service Management, ServiceNow, etc</t>
  </si>
  <si>
    <t>Visitor Management</t>
  </si>
  <si>
    <t>Collect visitor information on entry with a tablet app</t>
  </si>
  <si>
    <t>Allow employees and visitors to make a contactless sign-in</t>
  </si>
  <si>
    <t>Notify employees when their guests arrive for a meeting</t>
  </si>
  <si>
    <t>Manage deliveries easily and conveniently</t>
  </si>
  <si>
    <t>Security &amp; Compliance</t>
  </si>
  <si>
    <t>The provider should be SOC 2 / Type 2 and ISO 27001 compliant</t>
  </si>
  <si>
    <t>The software provider must be GDPR compliant</t>
  </si>
  <si>
    <t>Integration with Okta, Microsoft, or Google for employee Single Sign-On (SSO) and SCIM provisioning</t>
  </si>
  <si>
    <t>The system should use advanced data encryption in transit and at rest</t>
  </si>
  <si>
    <t>The system must be hosted in an advanced public cloud, such as Azure, AWS, Google Cloud, etc</t>
  </si>
  <si>
    <t>Workplace Analytics</t>
  </si>
  <si>
    <t>Advanced reports on daily, weekly, and monthly utilization of desks and spaces</t>
  </si>
  <si>
    <t>Advanced reports on teams and employees' hybrid work compliance</t>
  </si>
  <si>
    <t>Reports on presence tracking and check-ins</t>
  </si>
  <si>
    <t>Admins can report on employee workplace engagement</t>
  </si>
  <si>
    <t>Ability to create custom reports</t>
  </si>
  <si>
    <t>Ability to schedule sending of reports and dashboards</t>
  </si>
  <si>
    <t>Admins can gain valuable insights and benchmarks about workplace adoption with similar companies</t>
  </si>
  <si>
    <t>VENDOR SCORECARD SUMMARY</t>
  </si>
  <si>
    <t>https://www.officernd.com/hybrid-free/</t>
  </si>
  <si>
    <t>* Scores for all categories should be between 1-5 with the exception of "Functional Requirements" (calculated automatically based on RFP answers.</t>
  </si>
  <si>
    <t>1. Adherence to RFP Instructions</t>
  </si>
  <si>
    <t>VENDOR 1</t>
  </si>
  <si>
    <t>VENDOR 2</t>
  </si>
  <si>
    <t>VENDOR 3</t>
  </si>
  <si>
    <t>BASIS FOR SCORE</t>
  </si>
  <si>
    <t>Timeliness</t>
  </si>
  <si>
    <t>Arrived by deadline receives all points</t>
  </si>
  <si>
    <t>Completeness</t>
  </si>
  <si>
    <t>Completed sections in same order as RFP receives all points</t>
  </si>
  <si>
    <t>Overall Quality &amp; Level of Professionalism</t>
  </si>
  <si>
    <t>Technically compliant and attractive receives all points</t>
  </si>
  <si>
    <t>Average Score</t>
  </si>
  <si>
    <t>2. Company Information</t>
  </si>
  <si>
    <t>Financial Viability</t>
  </si>
  <si>
    <t>Proof of financial viability receives all points</t>
  </si>
  <si>
    <t>Organizational Structure</t>
  </si>
  <si>
    <t>Explained structure and org chart receives all points</t>
  </si>
  <si>
    <t>Experience with Similar Companies</t>
  </si>
  <si>
    <t>Proof of similar sized and focused companies experience receives all points</t>
  </si>
  <si>
    <t>Support &amp; Implementation</t>
  </si>
  <si>
    <t>Service department 24/7 with appropriate language capability receives all points</t>
  </si>
  <si>
    <t>Industry References</t>
  </si>
  <si>
    <t>Positive references G2/Capterra, full points for reference call</t>
  </si>
  <si>
    <t>3. Functional Requirements</t>
  </si>
  <si>
    <t>Importance for customer &amp; responses to RFP by vendor</t>
  </si>
  <si>
    <t>4. Product Viability &amp; Security</t>
  </si>
  <si>
    <t>Technology Is Sustainable</t>
  </si>
  <si>
    <t>Track record of product history</t>
  </si>
  <si>
    <t>Product Roadmap</t>
  </si>
  <si>
    <t>Detailed roadmap for future product development</t>
  </si>
  <si>
    <t>New release process is comprehensive</t>
  </si>
  <si>
    <t>Data Privacy</t>
  </si>
  <si>
    <t>5. Terms &amp; Conditions</t>
  </si>
  <si>
    <t>Terms &amp; Conditions</t>
  </si>
  <si>
    <t>Terms &amp; conditions favorable</t>
  </si>
  <si>
    <t>Contract Duration</t>
  </si>
  <si>
    <t>6. Vendor Software Demonstration</t>
  </si>
  <si>
    <t>Solution Is Integrated</t>
  </si>
  <si>
    <t>Fully integrated solution receives full points</t>
  </si>
  <si>
    <t>Aligns with Company Objectives</t>
  </si>
  <si>
    <t>Third-Party Products Shown</t>
  </si>
  <si>
    <t>Ease of Use</t>
  </si>
  <si>
    <t>System Performance</t>
  </si>
  <si>
    <t>Flow &amp; Simplicity</t>
  </si>
  <si>
    <t>System Ability To Handle Requirements</t>
  </si>
  <si>
    <t>Flexibility, Tailorability, Extensibility</t>
  </si>
  <si>
    <t>Ability to Answer Questions</t>
  </si>
  <si>
    <t>Application Robustness</t>
  </si>
  <si>
    <t>7. Costs</t>
  </si>
  <si>
    <t>Subscription</t>
  </si>
  <si>
    <t>5 for best value for money, 1 worst value for money</t>
  </si>
  <si>
    <t>Add-Ons Cost</t>
  </si>
  <si>
    <t>5 for most flexible terms, 1 long-term contracts (usually above 2 years)</t>
  </si>
  <si>
    <t>Implementation Cost</t>
  </si>
  <si>
    <t>5 for all required implementation included, 1 everything is paid</t>
  </si>
  <si>
    <t>Other Costs</t>
  </si>
  <si>
    <t>CRITERIA SCORES</t>
  </si>
  <si>
    <t>VENDOR 1 WEIGHTED SCORE</t>
  </si>
  <si>
    <t>VENDOR 2 WEIGHTED SCORE</t>
  </si>
  <si>
    <t>VENDOR 3 WEIGHTED SCORE</t>
  </si>
  <si>
    <t>Notes</t>
  </si>
  <si>
    <t>Total Weighted Score</t>
  </si>
  <si>
    <t>VENDOR 1 - FUNCTIONAL REQUIREMENTS SCORECARD</t>
  </si>
  <si>
    <t>Importance Weight</t>
  </si>
  <si>
    <t>Vendor Response Score</t>
  </si>
  <si>
    <t>Weighted Score</t>
  </si>
  <si>
    <t xml:space="preserve">Sub-Total </t>
  </si>
  <si>
    <t>Weighted Total Score</t>
  </si>
  <si>
    <t>Standardized Score (1-5)</t>
  </si>
  <si>
    <t>ADVANCED SETTINGS</t>
  </si>
  <si>
    <t>Score</t>
  </si>
  <si>
    <t>Not Required</t>
  </si>
  <si>
    <t>PRIORITY SCORING</t>
  </si>
  <si>
    <t>Not Available</t>
  </si>
  <si>
    <t>Other (See Comment)</t>
  </si>
  <si>
    <t>VENDOR 2 - FUNCTIONAL REQUIREMENTS SCORECARD</t>
  </si>
  <si>
    <t>VENDOR 3 - FUNCTIONAL REQUIREMENTS SCORECARD</t>
  </si>
  <si>
    <r>
      <t>WEIGHT</t>
    </r>
    <r>
      <rPr>
        <b/>
        <sz val="10"/>
        <color rgb="FFFF0000"/>
        <rFont val="Arial"/>
        <family val="2"/>
        <scheme val="major"/>
      </rPr>
      <t>*</t>
    </r>
  </si>
  <si>
    <r>
      <rPr>
        <b/>
        <sz val="10"/>
        <color rgb="FFFF0000"/>
        <rFont val="Arial"/>
        <family val="2"/>
        <scheme val="major"/>
      </rPr>
      <t>*</t>
    </r>
    <r>
      <rPr>
        <sz val="10"/>
        <color rgb="FFFF0000"/>
        <rFont val="Arial"/>
        <family val="2"/>
        <scheme val="major"/>
      </rPr>
      <t>Change weights based on company requirements. Total weighted score should = 100%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</si>
</sst>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b/>
      <u/>
      <sz val="18"/>
      <color rgb="FFFFFFFF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u/>
      <sz val="10"/>
      <color rgb="FFFFFFFF"/>
      <name val="Arial"/>
    </font>
    <font>
      <b/>
      <sz val="10"/>
      <color rgb="FFFFFFFF"/>
      <name val="Arial"/>
      <scheme val="minor"/>
    </font>
    <font>
      <sz val="10"/>
      <name val="Arial"/>
    </font>
    <font>
      <sz val="10"/>
      <color theme="1"/>
      <name val="Montserrat"/>
    </font>
    <font>
      <b/>
      <sz val="10"/>
      <color theme="1"/>
      <name val="Montserrat"/>
    </font>
    <font>
      <b/>
      <sz val="14"/>
      <color rgb="FF666666"/>
      <name val="Arial"/>
      <scheme val="minor"/>
    </font>
    <font>
      <sz val="10"/>
      <color rgb="FF000000"/>
      <name val="Arial"/>
      <family val="2"/>
      <scheme val="minor"/>
    </font>
    <font>
      <b/>
      <sz val="18"/>
      <color rgb="FF666666"/>
      <name val="Arial"/>
      <family val="2"/>
      <scheme val="major"/>
    </font>
    <font>
      <sz val="10"/>
      <color rgb="FF000000"/>
      <name val="Arial"/>
      <family val="2"/>
      <scheme val="major"/>
    </font>
    <font>
      <b/>
      <u/>
      <sz val="10"/>
      <color rgb="FFFFFFFF"/>
      <name val="Arial"/>
      <family val="2"/>
      <scheme val="major"/>
    </font>
    <font>
      <sz val="10"/>
      <color rgb="FFFF0000"/>
      <name val="Arial"/>
      <family val="2"/>
      <scheme val="major"/>
    </font>
    <font>
      <b/>
      <sz val="10"/>
      <color rgb="FFFFFFFF"/>
      <name val="Arial"/>
      <family val="2"/>
      <scheme val="major"/>
    </font>
    <font>
      <sz val="10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b/>
      <sz val="10"/>
      <color rgb="FFFF0000"/>
      <name val="Arial"/>
      <family val="2"/>
      <scheme val="major"/>
    </font>
    <font>
      <b/>
      <sz val="14"/>
      <color rgb="FF666666"/>
      <name val="Arial"/>
      <family val="2"/>
      <scheme val="minor"/>
    </font>
    <font>
      <b/>
      <u/>
      <sz val="14"/>
      <color rgb="FFFFFFFF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u/>
      <sz val="10"/>
      <color theme="10"/>
      <name val="Arial"/>
      <scheme val="minor"/>
    </font>
    <font>
      <u/>
      <sz val="16"/>
      <color theme="10"/>
      <name val="Arial"/>
      <family val="2"/>
      <scheme val="minor"/>
    </font>
    <font>
      <u/>
      <sz val="15"/>
      <color theme="10"/>
      <name val="Arial"/>
      <family val="2"/>
      <scheme val="minor"/>
    </font>
    <font>
      <sz val="10"/>
      <color theme="7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A6E"/>
        <bgColor rgb="FF007A6E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EFEFEF"/>
        <bgColor rgb="FFEFEFEF"/>
      </patternFill>
    </fill>
    <fill>
      <patternFill patternType="solid">
        <fgColor rgb="FF03A090"/>
        <bgColor rgb="FF03A090"/>
      </patternFill>
    </fill>
    <fill>
      <patternFill patternType="solid">
        <fgColor rgb="FFCCCCCC"/>
        <bgColor rgb="FFCCCCCC"/>
      </patternFill>
    </fill>
  </fills>
  <borders count="17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5" xfId="0" applyFont="1" applyFill="1" applyBorder="1"/>
    <xf numFmtId="0" fontId="8" fillId="2" borderId="0" xfId="0" applyFont="1" applyFill="1"/>
    <xf numFmtId="0" fontId="3" fillId="0" borderId="8" xfId="0" applyFont="1" applyBorder="1"/>
    <xf numFmtId="2" fontId="8" fillId="2" borderId="0" xfId="0" applyNumberFormat="1" applyFont="1" applyFill="1" applyAlignment="1">
      <alignment horizontal="center"/>
    </xf>
    <xf numFmtId="2" fontId="8" fillId="2" borderId="0" xfId="0" applyNumberFormat="1" applyFont="1" applyFill="1" applyAlignment="1">
      <alignment horizontal="center" wrapText="1"/>
    </xf>
    <xf numFmtId="2" fontId="8" fillId="2" borderId="5" xfId="0" applyNumberFormat="1" applyFont="1" applyFill="1" applyBorder="1"/>
    <xf numFmtId="2" fontId="8" fillId="2" borderId="0" xfId="0" applyNumberFormat="1" applyFont="1" applyFill="1"/>
    <xf numFmtId="2" fontId="4" fillId="0" borderId="15" xfId="0" applyNumberFormat="1" applyFont="1" applyBorder="1"/>
    <xf numFmtId="2" fontId="4" fillId="6" borderId="15" xfId="0" applyNumberFormat="1" applyFont="1" applyFill="1" applyBorder="1"/>
    <xf numFmtId="0" fontId="11" fillId="0" borderId="15" xfId="0" applyFont="1" applyBorder="1"/>
    <xf numFmtId="0" fontId="11" fillId="0" borderId="15" xfId="0" applyFont="1" applyBorder="1" applyAlignment="1">
      <alignment horizontal="right"/>
    </xf>
    <xf numFmtId="0" fontId="10" fillId="0" borderId="15" xfId="0" applyFont="1" applyBorder="1"/>
    <xf numFmtId="0" fontId="10" fillId="0" borderId="0" xfId="0" applyFont="1"/>
    <xf numFmtId="0" fontId="15" fillId="0" borderId="0" xfId="0" applyFont="1"/>
    <xf numFmtId="0" fontId="17" fillId="0" borderId="0" xfId="0" applyFont="1"/>
    <xf numFmtId="0" fontId="18" fillId="2" borderId="4" xfId="0" applyFont="1" applyFill="1" applyBorder="1"/>
    <xf numFmtId="0" fontId="18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6" xfId="0" applyFont="1" applyFill="1" applyBorder="1"/>
    <xf numFmtId="0" fontId="20" fillId="0" borderId="7" xfId="0" applyFont="1" applyBorder="1"/>
    <xf numFmtId="0" fontId="20" fillId="3" borderId="8" xfId="0" applyFont="1" applyFill="1" applyBorder="1" applyAlignment="1">
      <alignment horizontal="center"/>
    </xf>
    <xf numFmtId="0" fontId="20" fillId="0" borderId="9" xfId="0" applyFont="1" applyBorder="1"/>
    <xf numFmtId="1" fontId="21" fillId="4" borderId="11" xfId="0" applyNumberFormat="1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0" fontId="21" fillId="4" borderId="12" xfId="0" applyFont="1" applyFill="1" applyBorder="1"/>
    <xf numFmtId="0" fontId="20" fillId="3" borderId="5" xfId="0" applyFont="1" applyFill="1" applyBorder="1" applyAlignment="1">
      <alignment horizontal="center"/>
    </xf>
    <xf numFmtId="0" fontId="20" fillId="0" borderId="6" xfId="0" applyFont="1" applyBorder="1"/>
    <xf numFmtId="1" fontId="20" fillId="3" borderId="8" xfId="0" applyNumberFormat="1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0" borderId="12" xfId="0" applyFont="1" applyBorder="1"/>
    <xf numFmtId="1" fontId="20" fillId="5" borderId="15" xfId="0" applyNumberFormat="1" applyFont="1" applyFill="1" applyBorder="1" applyAlignment="1">
      <alignment horizontal="center"/>
    </xf>
    <xf numFmtId="1" fontId="20" fillId="5" borderId="14" xfId="0" applyNumberFormat="1" applyFont="1" applyFill="1" applyBorder="1" applyAlignment="1">
      <alignment horizontal="center" wrapText="1"/>
    </xf>
    <xf numFmtId="1" fontId="23" fillId="5" borderId="15" xfId="0" applyNumberFormat="1" applyFont="1" applyFill="1" applyBorder="1" applyAlignment="1">
      <alignment horizontal="center" wrapText="1"/>
    </xf>
    <xf numFmtId="0" fontId="20" fillId="0" borderId="16" xfId="0" applyFont="1" applyBorder="1"/>
    <xf numFmtId="0" fontId="20" fillId="3" borderId="4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0" fillId="0" borderId="4" xfId="0" applyFont="1" applyBorder="1"/>
    <xf numFmtId="0" fontId="20" fillId="0" borderId="0" xfId="0" applyFont="1"/>
    <xf numFmtId="0" fontId="18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vertical="center"/>
    </xf>
    <xf numFmtId="9" fontId="20" fillId="3" borderId="15" xfId="0" applyNumberFormat="1" applyFont="1" applyFill="1" applyBorder="1"/>
    <xf numFmtId="2" fontId="20" fillId="5" borderId="15" xfId="0" applyNumberFormat="1" applyFont="1" applyFill="1" applyBorder="1"/>
    <xf numFmtId="2" fontId="20" fillId="0" borderId="15" xfId="0" applyNumberFormat="1" applyFont="1" applyBorder="1"/>
    <xf numFmtId="2" fontId="20" fillId="5" borderId="15" xfId="0" applyNumberFormat="1" applyFont="1" applyFill="1" applyBorder="1" applyAlignment="1">
      <alignment horizontal="right"/>
    </xf>
    <xf numFmtId="2" fontId="20" fillId="5" borderId="15" xfId="0" applyNumberFormat="1" applyFont="1" applyFill="1" applyBorder="1" applyAlignment="1">
      <alignment horizontal="center" wrapText="1"/>
    </xf>
    <xf numFmtId="9" fontId="22" fillId="4" borderId="11" xfId="0" applyNumberFormat="1" applyFont="1" applyFill="1" applyBorder="1"/>
    <xf numFmtId="2" fontId="22" fillId="4" borderId="11" xfId="0" applyNumberFormat="1" applyFont="1" applyFill="1" applyBorder="1"/>
    <xf numFmtId="2" fontId="22" fillId="4" borderId="1" xfId="0" applyNumberFormat="1" applyFont="1" applyFill="1" applyBorder="1"/>
    <xf numFmtId="2" fontId="22" fillId="4" borderId="12" xfId="0" applyNumberFormat="1" applyFont="1" applyFill="1" applyBorder="1"/>
    <xf numFmtId="0" fontId="13" fillId="0" borderId="0" xfId="0" applyFont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7" fillId="2" borderId="5" xfId="0" applyFont="1" applyFill="1" applyBorder="1"/>
    <xf numFmtId="0" fontId="27" fillId="2" borderId="0" xfId="0" applyFont="1" applyFill="1"/>
    <xf numFmtId="0" fontId="29" fillId="0" borderId="0" xfId="0" applyFont="1" applyAlignment="1">
      <alignment wrapText="1"/>
    </xf>
    <xf numFmtId="0" fontId="29" fillId="0" borderId="8" xfId="0" applyFont="1" applyBorder="1"/>
    <xf numFmtId="0" fontId="29" fillId="0" borderId="0" xfId="0" applyFont="1"/>
    <xf numFmtId="2" fontId="27" fillId="2" borderId="0" xfId="0" applyNumberFormat="1" applyFont="1" applyFill="1" applyAlignment="1">
      <alignment horizontal="center"/>
    </xf>
    <xf numFmtId="2" fontId="27" fillId="2" borderId="0" xfId="0" applyNumberFormat="1" applyFont="1" applyFill="1" applyAlignment="1">
      <alignment horizontal="center" wrapText="1"/>
    </xf>
    <xf numFmtId="2" fontId="27" fillId="2" borderId="5" xfId="0" applyNumberFormat="1" applyFont="1" applyFill="1" applyBorder="1"/>
    <xf numFmtId="2" fontId="27" fillId="2" borderId="0" xfId="0" applyNumberFormat="1" applyFont="1" applyFill="1"/>
    <xf numFmtId="2" fontId="28" fillId="0" borderId="15" xfId="0" applyNumberFormat="1" applyFont="1" applyBorder="1"/>
    <xf numFmtId="2" fontId="28" fillId="6" borderId="15" xfId="0" applyNumberFormat="1" applyFont="1" applyFill="1" applyBorder="1"/>
    <xf numFmtId="0" fontId="28" fillId="0" borderId="15" xfId="0" applyFont="1" applyBorder="1"/>
    <xf numFmtId="0" fontId="28" fillId="0" borderId="15" xfId="0" applyFont="1" applyBorder="1" applyAlignment="1">
      <alignment horizontal="right"/>
    </xf>
    <xf numFmtId="0" fontId="29" fillId="0" borderId="15" xfId="0" applyFont="1" applyBorder="1"/>
    <xf numFmtId="0" fontId="13" fillId="0" borderId="6" xfId="0" applyFont="1" applyBorder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20" fillId="0" borderId="13" xfId="0" applyFont="1" applyBorder="1"/>
    <xf numFmtId="0" fontId="19" fillId="0" borderId="16" xfId="0" applyFont="1" applyBorder="1"/>
    <xf numFmtId="0" fontId="22" fillId="4" borderId="10" xfId="0" applyFont="1" applyFill="1" applyBorder="1"/>
    <xf numFmtId="0" fontId="19" fillId="0" borderId="1" xfId="0" applyFont="1" applyBorder="1"/>
    <xf numFmtId="0" fontId="20" fillId="0" borderId="7" xfId="0" applyFont="1" applyBorder="1"/>
    <xf numFmtId="0" fontId="15" fillId="0" borderId="0" xfId="0" applyFont="1"/>
    <xf numFmtId="0" fontId="21" fillId="4" borderId="10" xfId="0" applyFont="1" applyFill="1" applyBorder="1" applyAlignment="1">
      <alignment horizontal="right"/>
    </xf>
    <xf numFmtId="0" fontId="18" fillId="2" borderId="3" xfId="0" applyFont="1" applyFill="1" applyBorder="1" applyAlignment="1">
      <alignment vertical="center"/>
    </xf>
    <xf numFmtId="0" fontId="19" fillId="0" borderId="4" xfId="0" applyFont="1" applyBorder="1"/>
    <xf numFmtId="0" fontId="18" fillId="2" borderId="3" xfId="0" applyFont="1" applyFill="1" applyBorder="1"/>
    <xf numFmtId="0" fontId="20" fillId="0" borderId="3" xfId="0" applyFont="1" applyBorder="1"/>
    <xf numFmtId="0" fontId="20" fillId="0" borderId="10" xfId="0" applyFont="1" applyBorder="1"/>
    <xf numFmtId="0" fontId="22" fillId="0" borderId="13" xfId="0" applyFont="1" applyBorder="1" applyAlignment="1">
      <alignment horizontal="right"/>
    </xf>
    <xf numFmtId="0" fontId="19" fillId="0" borderId="14" xfId="0" applyFont="1" applyBorder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28" fillId="0" borderId="0" xfId="0" applyFont="1" applyAlignment="1">
      <alignment horizontal="center" vertical="center"/>
    </xf>
    <xf numFmtId="0" fontId="13" fillId="0" borderId="0" xfId="0" applyFont="1"/>
    <xf numFmtId="0" fontId="28" fillId="7" borderId="0" xfId="0" applyFont="1" applyFill="1" applyAlignment="1">
      <alignment horizontal="center"/>
    </xf>
    <xf numFmtId="0" fontId="28" fillId="0" borderId="13" xfId="0" applyFont="1" applyBorder="1" applyAlignment="1">
      <alignment horizontal="center"/>
    </xf>
    <xf numFmtId="0" fontId="30" fillId="0" borderId="16" xfId="0" applyFont="1" applyBorder="1"/>
    <xf numFmtId="0" fontId="28" fillId="0" borderId="13" xfId="0" applyFont="1" applyBorder="1"/>
    <xf numFmtId="0" fontId="30" fillId="0" borderId="14" xfId="0" applyFont="1" applyBorder="1"/>
    <xf numFmtId="0" fontId="28" fillId="6" borderId="13" xfId="0" applyFont="1" applyFill="1" applyBorder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1" fillId="7" borderId="0" xfId="0" applyFont="1" applyFill="1" applyAlignment="1">
      <alignment horizontal="center"/>
    </xf>
    <xf numFmtId="0" fontId="11" fillId="0" borderId="13" xfId="0" applyFont="1" applyBorder="1" applyAlignment="1">
      <alignment horizontal="center"/>
    </xf>
    <xf numFmtId="0" fontId="9" fillId="0" borderId="16" xfId="0" applyFont="1" applyBorder="1"/>
    <xf numFmtId="0" fontId="4" fillId="0" borderId="13" xfId="0" applyFont="1" applyBorder="1"/>
    <xf numFmtId="0" fontId="9" fillId="0" borderId="14" xfId="0" applyFont="1" applyBorder="1"/>
    <xf numFmtId="0" fontId="4" fillId="6" borderId="13" xfId="0" applyFont="1" applyFill="1" applyBorder="1"/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2" fillId="0" borderId="0" xfId="1" applyFont="1"/>
    <xf numFmtId="0" fontId="33" fillId="0" borderId="0" xfId="1" applyFont="1" applyAlignment="1">
      <alignment horizontal="center" vertical="center"/>
    </xf>
    <xf numFmtId="0" fontId="34" fillId="0" borderId="0" xfId="0" applyFont="1"/>
  </cellXfs>
  <cellStyles count="2">
    <cellStyle name="Hyperlink" xfId="1" builtinId="8"/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5bWb2sMHKR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ofrnd.com/3Fosoq1" TargetMode="External"/><Relationship Id="rId5" Type="http://schemas.openxmlformats.org/officeDocument/2006/relationships/hyperlink" Target="https://ofrnd.com/hybrid-freemiu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ofrnd.com/3Fosoq1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ofrnd.com/3Fosoq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38101</xdr:rowOff>
    </xdr:from>
    <xdr:to>
      <xdr:col>0</xdr:col>
      <xdr:colOff>2268793</xdr:colOff>
      <xdr:row>1</xdr:row>
      <xdr:rowOff>25401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79596B-1422-2E18-BBD9-CA0AA3A578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83" t="32462" r="24673" b="20262"/>
        <a:stretch/>
      </xdr:blipFill>
      <xdr:spPr>
        <a:xfrm>
          <a:off x="88900" y="38101"/>
          <a:ext cx="2179893" cy="1511300"/>
        </a:xfrm>
        <a:prstGeom prst="rect">
          <a:avLst/>
        </a:prstGeom>
      </xdr:spPr>
    </xdr:pic>
    <xdr:clientData/>
  </xdr:twoCellAnchor>
  <xdr:twoCellAnchor editAs="oneCell">
    <xdr:from>
      <xdr:col>1</xdr:col>
      <xdr:colOff>12701</xdr:colOff>
      <xdr:row>0</xdr:row>
      <xdr:rowOff>0</xdr:rowOff>
    </xdr:from>
    <xdr:to>
      <xdr:col>1</xdr:col>
      <xdr:colOff>2931161</xdr:colOff>
      <xdr:row>1</xdr:row>
      <xdr:rowOff>28994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B6DFA2-83DB-DA81-D078-F857903E6A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501"/>
        <a:stretch/>
      </xdr:blipFill>
      <xdr:spPr>
        <a:xfrm>
          <a:off x="8102601" y="0"/>
          <a:ext cx="3200400" cy="155299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25400</xdr:rowOff>
    </xdr:from>
    <xdr:to>
      <xdr:col>2</xdr:col>
      <xdr:colOff>0</xdr:colOff>
      <xdr:row>46</xdr:row>
      <xdr:rowOff>160020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8282CE-794A-AF9A-8C81-3C5CC462F3F7}"/>
            </a:ext>
          </a:extLst>
        </xdr:cNvPr>
        <xdr:cNvSpPr txBox="1"/>
      </xdr:nvSpPr>
      <xdr:spPr>
        <a:xfrm>
          <a:off x="0" y="1557020"/>
          <a:ext cx="10279380" cy="9674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is a comprehensive vendor evaluation template for anyone looking for a Hybrid Work Management solution for their organization.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="1"/>
            <a:t>In this workbook you will find:</a:t>
          </a:r>
          <a:endParaRPr lang="en-US" sz="1100"/>
        </a:p>
        <a:p>
          <a:endParaRPr lang="en-US" sz="1100"/>
        </a:p>
        <a:p>
          <a:r>
            <a:rPr lang="en-US" sz="1100"/>
            <a:t>- </a:t>
          </a:r>
          <a:r>
            <a:rPr lang="en-US" sz="1100" b="1"/>
            <a:t>[Vendor 1/2/3] RFP - &lt;Vendor Name&gt; </a:t>
          </a:r>
          <a:r>
            <a:rPr lang="en-US" sz="1100"/>
            <a:t>- An RFP template with all essential functionalities you should expect from a Hybrid Work software solution. The workbook includes up to 3 vendors for comparison.</a:t>
          </a:r>
        </a:p>
        <a:p>
          <a:endParaRPr lang="en-US" sz="1100"/>
        </a:p>
        <a:p>
          <a:r>
            <a:rPr lang="en-US" sz="1100"/>
            <a:t>- </a:t>
          </a:r>
          <a:r>
            <a:rPr lang="en-US" sz="1100" b="1"/>
            <a:t>[Vendor 1/2/3] Functional Requirements Scorecard </a:t>
          </a:r>
          <a:r>
            <a:rPr lang="en-US" sz="1100"/>
            <a:t>- Detailed functional requirements scorecard that automatically evaluates each vendor based on their responses and the "Importance" you have set for each requirement.</a:t>
          </a:r>
        </a:p>
        <a:p>
          <a:endParaRPr lang="en-US" sz="1100"/>
        </a:p>
        <a:p>
          <a:r>
            <a:rPr lang="en-US" sz="1100"/>
            <a:t>- </a:t>
          </a:r>
          <a:r>
            <a:rPr lang="en-US" sz="1100" b="1"/>
            <a:t>Vendor Scorecard Summary </a:t>
          </a:r>
          <a:r>
            <a:rPr lang="en-US" sz="1100"/>
            <a:t>- The final score of each of the evaluated vendors based on 7 main categories that should be considered when choosing such a solution. 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="1"/>
            <a:t>How to use the template?</a:t>
          </a:r>
        </a:p>
        <a:p>
          <a:endParaRPr lang="en-US" sz="1100"/>
        </a:p>
        <a:p>
          <a:endParaRPr lang="en-US" sz="1100"/>
        </a:p>
        <a:p>
          <a:r>
            <a:rPr lang="en-US" sz="1100" b="1"/>
            <a:t>💡 Use Case 1: The Essentials</a:t>
          </a:r>
        </a:p>
        <a:p>
          <a:endParaRPr lang="en-US" sz="1100"/>
        </a:p>
        <a:p>
          <a:r>
            <a:rPr lang="en-US" sz="1100"/>
            <a:t>You need a quick and easy way to build a relevant RFP for a Hybrid Work solution. Scoring isn't as important at the moment.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- Just copy one of the "[Vendor 1/2/3] RFP - &lt;Vendor Name&gt;" , edit the "Importance" &amp; "Priority" columns according to your needs.</a:t>
          </a:r>
        </a:p>
        <a:p>
          <a:endParaRPr lang="en-US" sz="1100"/>
        </a:p>
        <a:p>
          <a:r>
            <a:rPr lang="en-US" sz="1100"/>
            <a:t>- Send to the vendor(s) &amp; evaluate.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="1"/>
            <a:t>🚀  Use Case 2: Comprehensive Score Based Evaluation</a:t>
          </a:r>
        </a:p>
        <a:p>
          <a:endParaRPr lang="en-US" sz="1100"/>
        </a:p>
        <a:p>
          <a:r>
            <a:rPr lang="en-US" sz="1100"/>
            <a:t>You want an out-of-the-box RFP that can be quickly submitted. You are also looking for a fairly automated way to evaluate each vendor based on the importance of your requirements.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- Just copy one of the "[Vendor 1/2/3] RFP - &lt;Vendor Name&gt;" , edit the "Importance" &amp; "Priority" columns according to your needs. Send to the vendor(s).</a:t>
          </a:r>
        </a:p>
        <a:p>
          <a:endParaRPr lang="en-US" sz="1100"/>
        </a:p>
        <a:p>
          <a:r>
            <a:rPr lang="en-US" sz="1100"/>
            <a:t>- Copy/paste the responses over the worksheets in "Vendor 1/2/3] RFP - &lt;Vendor Name&gt;". Make sure the format or the location of the cells hasn't been changed. This will impact the automatic scoring.</a:t>
          </a:r>
        </a:p>
        <a:p>
          <a:endParaRPr lang="en-US" sz="1100"/>
        </a:p>
        <a:p>
          <a:r>
            <a:rPr lang="en-US" sz="1100"/>
            <a:t>- In the "Vendor Scorecard Summary" score each vendor based on their performance for each category. Remember that you should put a score between 1-5. After that set the weights of each category depending on your preference. Review the score for each vendor.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="1"/>
            <a:t>🛠️  Use Case 3: Build Your Own</a:t>
          </a:r>
        </a:p>
        <a:p>
          <a:endParaRPr lang="en-US" sz="1100"/>
        </a:p>
        <a:p>
          <a:r>
            <a:rPr lang="en-US" sz="1100"/>
            <a:t>You just need the foundation to build an RFP &amp; scorecard BUT you also want to customize some of the scoring criteria and develop this further.</a:t>
          </a:r>
        </a:p>
        <a:p>
          <a:endParaRPr lang="en-US" sz="1100"/>
        </a:p>
        <a:p>
          <a:endParaRPr lang="en-US" sz="1100"/>
        </a:p>
        <a:p>
          <a:r>
            <a:rPr lang="en-US" sz="1100"/>
            <a:t>- Just copy one of the "[Vendor 1/2/3] RFP - &lt;Vendor Name&gt;" , edit the "Importance" &amp; "Priority" columns according to your needs. Send to the vendor(s).</a:t>
          </a:r>
        </a:p>
        <a:p>
          <a:endParaRPr lang="en-US" sz="1100"/>
        </a:p>
        <a:p>
          <a:r>
            <a:rPr lang="en-US" sz="1100"/>
            <a:t>- Copy/paste the responses over the worksheets in "Vendor 1/2/3] RFP - &lt;Vendor Name&gt;". Make sure the format or the location of the cells hasn't been changed. This will impact the automatic scoring.</a:t>
          </a:r>
        </a:p>
        <a:p>
          <a:endParaRPr lang="en-US" sz="1100"/>
        </a:p>
        <a:p>
          <a:r>
            <a:rPr lang="en-US" sz="1100"/>
            <a:t>- In the "Vendor Scorecard Summary" score each vendor based on their performance for each category. Remember that you should put a score between 1-5. After that set the weights of each category depending on your preference. Review the score for each vendor.                                                                </a:t>
          </a:r>
          <a:endParaRPr lang="en-US" sz="1800"/>
        </a:p>
      </xdr:txBody>
    </xdr:sp>
    <xdr:clientData/>
  </xdr:twoCellAnchor>
  <xdr:twoCellAnchor>
    <xdr:from>
      <xdr:col>0</xdr:col>
      <xdr:colOff>1958340</xdr:colOff>
      <xdr:row>47</xdr:row>
      <xdr:rowOff>144780</xdr:rowOff>
    </xdr:from>
    <xdr:to>
      <xdr:col>1</xdr:col>
      <xdr:colOff>594360</xdr:colOff>
      <xdr:row>50</xdr:row>
      <xdr:rowOff>45720</xdr:rowOff>
    </xdr:to>
    <xdr:sp macro="" textlink="">
      <xdr:nvSpPr>
        <xdr:cNvPr id="4" name="TextBox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0C6EBE-3C4A-C346-A16F-AA99A010894C}"/>
            </a:ext>
          </a:extLst>
        </xdr:cNvPr>
        <xdr:cNvSpPr txBox="1"/>
      </xdr:nvSpPr>
      <xdr:spPr>
        <a:xfrm>
          <a:off x="1958340" y="11414760"/>
          <a:ext cx="5981700" cy="495300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accent4"/>
              </a:solidFill>
            </a:rPr>
            <a:t>    </a:t>
          </a:r>
          <a:r>
            <a:rPr lang="en-US" sz="1600" b="1" u="sng" cap="none" spc="0">
              <a:ln w="0"/>
              <a:solidFill>
                <a:schemeClr val="accent4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Get Started With OfficeRnD</a:t>
          </a:r>
          <a:r>
            <a:rPr lang="en-US" sz="1600" b="1" u="sng" cap="none" spc="0" baseline="0">
              <a:ln w="0"/>
              <a:solidFill>
                <a:schemeClr val="accent4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Hybrid For Free</a:t>
          </a:r>
          <a:endParaRPr lang="en-US" sz="1600" b="1" u="sng">
            <a:solidFill>
              <a:schemeClr val="accent4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1228725</xdr:colOff>
      <xdr:row>0</xdr:row>
      <xdr:rowOff>228600</xdr:rowOff>
    </xdr:from>
    <xdr:ext cx="3857625" cy="495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1400175</xdr:colOff>
      <xdr:row>0</xdr:row>
      <xdr:rowOff>171450</xdr:rowOff>
    </xdr:from>
    <xdr:ext cx="3314700" cy="428625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981075</xdr:colOff>
      <xdr:row>0</xdr:row>
      <xdr:rowOff>180975</xdr:rowOff>
    </xdr:from>
    <xdr:ext cx="3314700" cy="42862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2019300</xdr:colOff>
      <xdr:row>0</xdr:row>
      <xdr:rowOff>228600</xdr:rowOff>
    </xdr:from>
    <xdr:ext cx="3314700" cy="428625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officernd.com/hybrid-fre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officernd.com/hybrid-fre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officernd.com/hybrid-fre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officernd.com/hybrid-fr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50"/>
  <sheetViews>
    <sheetView showGridLines="0" tabSelected="1" workbookViewId="0">
      <selection activeCell="D10" sqref="D10"/>
    </sheetView>
  </sheetViews>
  <sheetFormatPr defaultColWidth="12.6640625" defaultRowHeight="15.75" customHeight="1" x14ac:dyDescent="0.25"/>
  <cols>
    <col min="1" max="1" width="107.109375" customWidth="1"/>
    <col min="2" max="2" width="42.77734375" customWidth="1"/>
  </cols>
  <sheetData>
    <row r="1" spans="1:2" ht="120.75" customHeight="1" x14ac:dyDescent="0.25">
      <c r="A1" s="1"/>
      <c r="B1" s="2"/>
    </row>
    <row r="2" spans="1:2" ht="64.95" customHeight="1" x14ac:dyDescent="0.25">
      <c r="A2" s="81"/>
      <c r="B2" s="3"/>
    </row>
    <row r="39" spans="1:3" ht="15.75" customHeight="1" x14ac:dyDescent="0.25">
      <c r="C39" s="121"/>
    </row>
    <row r="48" spans="1:3" ht="15.75" customHeight="1" x14ac:dyDescent="0.35">
      <c r="A48" s="119"/>
    </row>
    <row r="50" spans="1:1" ht="15.75" customHeight="1" x14ac:dyDescent="0.25">
      <c r="A50" s="12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80"/>
  <sheetViews>
    <sheetView workbookViewId="0">
      <pane ySplit="1" topLeftCell="A2" activePane="bottomLeft" state="frozen"/>
      <selection pane="bottomLeft" activeCell="D1" sqref="D1:F1048576"/>
    </sheetView>
  </sheetViews>
  <sheetFormatPr defaultColWidth="12.6640625" defaultRowHeight="15.75" customHeight="1" x14ac:dyDescent="0.25"/>
  <cols>
    <col min="1" max="1" width="11.44140625" customWidth="1"/>
    <col min="2" max="2" width="19.6640625" customWidth="1"/>
    <col min="3" max="3" width="81.109375" customWidth="1"/>
    <col min="4" max="4" width="15.33203125" customWidth="1"/>
    <col min="5" max="5" width="8.77734375" customWidth="1"/>
    <col min="6" max="6" width="15.109375" customWidth="1"/>
    <col min="7" max="7" width="15.6640625" customWidth="1"/>
  </cols>
  <sheetData>
    <row r="1" spans="1:7" ht="15.7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 customHeight="1" x14ac:dyDescent="0.25">
      <c r="A2" s="82"/>
      <c r="B2" s="83" t="s">
        <v>7</v>
      </c>
      <c r="C2" s="6" t="s">
        <v>8</v>
      </c>
      <c r="D2" s="7" t="s">
        <v>9</v>
      </c>
      <c r="E2" s="7" t="s">
        <v>10</v>
      </c>
      <c r="F2" s="7" t="s">
        <v>11</v>
      </c>
    </row>
    <row r="3" spans="1:7" ht="15.75" customHeight="1" x14ac:dyDescent="0.25">
      <c r="A3" s="82"/>
      <c r="B3" s="82"/>
      <c r="C3" s="6" t="s">
        <v>12</v>
      </c>
      <c r="D3" s="7" t="s">
        <v>9</v>
      </c>
      <c r="E3" s="7" t="s">
        <v>14</v>
      </c>
      <c r="F3" s="7" t="s">
        <v>11</v>
      </c>
    </row>
    <row r="4" spans="1:7" ht="15.75" customHeight="1" x14ac:dyDescent="0.25">
      <c r="A4" s="82"/>
      <c r="B4" s="82"/>
      <c r="C4" s="6" t="s">
        <v>15</v>
      </c>
      <c r="D4" s="7" t="s">
        <v>13</v>
      </c>
      <c r="E4" s="7" t="s">
        <v>14</v>
      </c>
      <c r="F4" s="7" t="s">
        <v>11</v>
      </c>
    </row>
    <row r="5" spans="1:7" ht="15.75" customHeight="1" x14ac:dyDescent="0.25">
      <c r="A5" s="82"/>
      <c r="B5" s="82"/>
      <c r="C5" s="6" t="s">
        <v>16</v>
      </c>
      <c r="D5" s="7" t="s">
        <v>13</v>
      </c>
      <c r="E5" s="7" t="s">
        <v>14</v>
      </c>
      <c r="F5" s="7" t="s">
        <v>11</v>
      </c>
    </row>
    <row r="6" spans="1:7" ht="15.75" customHeight="1" x14ac:dyDescent="0.25">
      <c r="A6" s="82"/>
      <c r="B6" s="82"/>
      <c r="C6" s="6" t="s">
        <v>17</v>
      </c>
      <c r="D6" s="7" t="s">
        <v>13</v>
      </c>
      <c r="E6" s="7" t="s">
        <v>14</v>
      </c>
      <c r="F6" s="7" t="s">
        <v>11</v>
      </c>
    </row>
    <row r="7" spans="1:7" ht="15.75" customHeight="1" x14ac:dyDescent="0.25">
      <c r="A7" s="82"/>
      <c r="B7" s="82"/>
      <c r="C7" s="6" t="s">
        <v>18</v>
      </c>
      <c r="D7" s="7" t="s">
        <v>13</v>
      </c>
      <c r="E7" s="7" t="s">
        <v>14</v>
      </c>
      <c r="F7" s="7" t="s">
        <v>11</v>
      </c>
    </row>
    <row r="8" spans="1:7" ht="15.75" customHeight="1" x14ac:dyDescent="0.25">
      <c r="A8" s="82"/>
      <c r="B8" s="82"/>
      <c r="C8" s="6" t="s">
        <v>19</v>
      </c>
      <c r="D8" s="7" t="s">
        <v>13</v>
      </c>
      <c r="E8" s="7" t="s">
        <v>14</v>
      </c>
      <c r="F8" s="7" t="s">
        <v>11</v>
      </c>
    </row>
    <row r="9" spans="1:7" ht="15.75" customHeight="1" x14ac:dyDescent="0.25">
      <c r="A9" s="82"/>
      <c r="B9" s="82"/>
      <c r="C9" s="6" t="s">
        <v>20</v>
      </c>
      <c r="D9" s="7" t="s">
        <v>13</v>
      </c>
      <c r="E9" s="7" t="s">
        <v>14</v>
      </c>
      <c r="F9" s="7" t="s">
        <v>11</v>
      </c>
    </row>
    <row r="10" spans="1:7" ht="15.75" customHeight="1" x14ac:dyDescent="0.25">
      <c r="A10" s="82"/>
      <c r="B10" s="82"/>
      <c r="C10" s="6" t="s">
        <v>21</v>
      </c>
      <c r="D10" s="7" t="s">
        <v>13</v>
      </c>
      <c r="E10" s="7" t="s">
        <v>14</v>
      </c>
      <c r="F10" s="7" t="s">
        <v>11</v>
      </c>
    </row>
    <row r="11" spans="1:7" ht="15.75" customHeight="1" x14ac:dyDescent="0.25">
      <c r="A11" s="82"/>
      <c r="B11" s="82"/>
      <c r="C11" s="6" t="s">
        <v>22</v>
      </c>
      <c r="D11" s="7" t="s">
        <v>13</v>
      </c>
      <c r="E11" s="7" t="s">
        <v>14</v>
      </c>
      <c r="F11" s="7" t="s">
        <v>11</v>
      </c>
    </row>
    <row r="12" spans="1:7" ht="15.75" customHeight="1" x14ac:dyDescent="0.25">
      <c r="A12" s="82"/>
      <c r="B12" s="83" t="s">
        <v>23</v>
      </c>
      <c r="C12" s="6" t="s">
        <v>24</v>
      </c>
      <c r="D12" s="7" t="s">
        <v>13</v>
      </c>
      <c r="E12" s="7" t="s">
        <v>14</v>
      </c>
      <c r="F12" s="7" t="s">
        <v>11</v>
      </c>
    </row>
    <row r="13" spans="1:7" ht="15.75" customHeight="1" x14ac:dyDescent="0.25">
      <c r="A13" s="82"/>
      <c r="B13" s="82"/>
      <c r="C13" s="6" t="s">
        <v>25</v>
      </c>
      <c r="D13" s="7" t="s">
        <v>13</v>
      </c>
      <c r="E13" s="7" t="s">
        <v>14</v>
      </c>
      <c r="F13" s="7" t="s">
        <v>11</v>
      </c>
    </row>
    <row r="14" spans="1:7" ht="15.75" customHeight="1" x14ac:dyDescent="0.25">
      <c r="A14" s="82"/>
      <c r="B14" s="82"/>
      <c r="C14" s="6" t="s">
        <v>26</v>
      </c>
      <c r="D14" s="7" t="s">
        <v>13</v>
      </c>
      <c r="E14" s="7" t="s">
        <v>14</v>
      </c>
      <c r="F14" s="7" t="s">
        <v>11</v>
      </c>
    </row>
    <row r="15" spans="1:7" ht="15.75" customHeight="1" x14ac:dyDescent="0.25">
      <c r="A15" s="82"/>
      <c r="B15" s="82"/>
      <c r="C15" s="6" t="s">
        <v>27</v>
      </c>
      <c r="D15" s="7" t="s">
        <v>13</v>
      </c>
      <c r="E15" s="7" t="s">
        <v>14</v>
      </c>
      <c r="F15" s="7" t="s">
        <v>11</v>
      </c>
    </row>
    <row r="16" spans="1:7" ht="15.75" customHeight="1" x14ac:dyDescent="0.25">
      <c r="A16" s="82"/>
      <c r="B16" s="82"/>
      <c r="C16" s="6" t="s">
        <v>28</v>
      </c>
      <c r="D16" s="7" t="s">
        <v>13</v>
      </c>
      <c r="E16" s="7" t="s">
        <v>14</v>
      </c>
      <c r="F16" s="7" t="s">
        <v>33</v>
      </c>
    </row>
    <row r="17" spans="1:6" ht="15.75" customHeight="1" x14ac:dyDescent="0.25">
      <c r="A17" s="82"/>
      <c r="B17" s="82"/>
      <c r="C17" s="6" t="s">
        <v>29</v>
      </c>
      <c r="D17" s="7" t="s">
        <v>13</v>
      </c>
      <c r="E17" s="7" t="s">
        <v>14</v>
      </c>
      <c r="F17" s="7" t="s">
        <v>167</v>
      </c>
    </row>
    <row r="18" spans="1:6" ht="15.75" customHeight="1" x14ac:dyDescent="0.25">
      <c r="A18" s="82"/>
      <c r="B18" s="82"/>
      <c r="C18" s="6" t="s">
        <v>30</v>
      </c>
      <c r="D18" s="7" t="s">
        <v>13</v>
      </c>
      <c r="E18" s="7" t="s">
        <v>14</v>
      </c>
      <c r="F18" s="7" t="s">
        <v>11</v>
      </c>
    </row>
    <row r="19" spans="1:6" ht="15.75" customHeight="1" x14ac:dyDescent="0.25">
      <c r="A19" s="82"/>
      <c r="B19" s="82"/>
      <c r="C19" s="6" t="s">
        <v>31</v>
      </c>
      <c r="D19" s="7" t="s">
        <v>13</v>
      </c>
      <c r="E19" s="7" t="s">
        <v>14</v>
      </c>
      <c r="F19" s="7" t="s">
        <v>11</v>
      </c>
    </row>
    <row r="20" spans="1:6" ht="15.75" customHeight="1" x14ac:dyDescent="0.25">
      <c r="A20" s="82"/>
      <c r="B20" s="82"/>
      <c r="C20" s="6" t="s">
        <v>32</v>
      </c>
      <c r="D20" s="7" t="s">
        <v>13</v>
      </c>
      <c r="E20" s="7" t="s">
        <v>10</v>
      </c>
      <c r="F20" s="7" t="s">
        <v>33</v>
      </c>
    </row>
    <row r="21" spans="1:6" ht="15.75" customHeight="1" x14ac:dyDescent="0.25">
      <c r="A21" s="82"/>
      <c r="B21" s="82"/>
      <c r="C21" s="6" t="s">
        <v>34</v>
      </c>
      <c r="D21" s="7" t="s">
        <v>13</v>
      </c>
      <c r="E21" s="7" t="s">
        <v>14</v>
      </c>
      <c r="F21" s="7" t="s">
        <v>11</v>
      </c>
    </row>
    <row r="22" spans="1:6" ht="15.75" customHeight="1" x14ac:dyDescent="0.25">
      <c r="A22" s="82"/>
      <c r="B22" s="82"/>
      <c r="C22" s="6" t="s">
        <v>35</v>
      </c>
      <c r="D22" s="7" t="s">
        <v>13</v>
      </c>
      <c r="E22" s="7" t="s">
        <v>14</v>
      </c>
      <c r="F22" s="7" t="s">
        <v>11</v>
      </c>
    </row>
    <row r="23" spans="1:6" ht="15.75" customHeight="1" x14ac:dyDescent="0.25">
      <c r="A23" s="82"/>
      <c r="B23" s="83" t="s">
        <v>36</v>
      </c>
      <c r="C23" s="6" t="s">
        <v>37</v>
      </c>
      <c r="D23" s="7" t="s">
        <v>13</v>
      </c>
      <c r="E23" s="7" t="s">
        <v>14</v>
      </c>
      <c r="F23" s="7" t="s">
        <v>11</v>
      </c>
    </row>
    <row r="24" spans="1:6" ht="15.75" customHeight="1" x14ac:dyDescent="0.25">
      <c r="A24" s="82"/>
      <c r="B24" s="82"/>
      <c r="C24" s="6" t="s">
        <v>38</v>
      </c>
      <c r="D24" s="7" t="s">
        <v>13</v>
      </c>
      <c r="E24" s="7" t="s">
        <v>14</v>
      </c>
      <c r="F24" s="7" t="s">
        <v>11</v>
      </c>
    </row>
    <row r="25" spans="1:6" ht="15.75" customHeight="1" x14ac:dyDescent="0.25">
      <c r="A25" s="82"/>
      <c r="B25" s="82"/>
      <c r="C25" s="6" t="s">
        <v>39</v>
      </c>
      <c r="D25" s="7" t="s">
        <v>13</v>
      </c>
      <c r="E25" s="7" t="s">
        <v>14</v>
      </c>
      <c r="F25" s="7" t="s">
        <v>11</v>
      </c>
    </row>
    <row r="26" spans="1:6" ht="15.75" customHeight="1" x14ac:dyDescent="0.25">
      <c r="A26" s="82"/>
      <c r="B26" s="82"/>
      <c r="C26" s="6" t="s">
        <v>40</v>
      </c>
      <c r="D26" s="7" t="s">
        <v>13</v>
      </c>
      <c r="E26" s="7" t="s">
        <v>14</v>
      </c>
      <c r="F26" s="7" t="s">
        <v>11</v>
      </c>
    </row>
    <row r="27" spans="1:6" ht="15.75" customHeight="1" x14ac:dyDescent="0.25">
      <c r="A27" s="82"/>
      <c r="B27" s="82"/>
      <c r="C27" s="6" t="s">
        <v>41</v>
      </c>
      <c r="D27" s="7" t="s">
        <v>13</v>
      </c>
      <c r="E27" s="7" t="s">
        <v>14</v>
      </c>
      <c r="F27" s="7" t="s">
        <v>11</v>
      </c>
    </row>
    <row r="28" spans="1:6" ht="15.75" customHeight="1" x14ac:dyDescent="0.25">
      <c r="A28" s="82"/>
      <c r="B28" s="82"/>
      <c r="C28" s="6" t="s">
        <v>42</v>
      </c>
      <c r="D28" s="7" t="s">
        <v>13</v>
      </c>
      <c r="E28" s="7" t="s">
        <v>14</v>
      </c>
      <c r="F28" s="7" t="s">
        <v>11</v>
      </c>
    </row>
    <row r="29" spans="1:6" ht="15.75" customHeight="1" x14ac:dyDescent="0.25">
      <c r="A29" s="82"/>
      <c r="B29" s="82"/>
      <c r="C29" s="6" t="s">
        <v>43</v>
      </c>
      <c r="D29" s="7" t="s">
        <v>13</v>
      </c>
      <c r="E29" s="7" t="s">
        <v>14</v>
      </c>
      <c r="F29" s="7" t="s">
        <v>11</v>
      </c>
    </row>
    <row r="30" spans="1:6" ht="15.75" customHeight="1" x14ac:dyDescent="0.25">
      <c r="A30" s="82"/>
      <c r="B30" s="82"/>
      <c r="C30" s="6" t="s">
        <v>44</v>
      </c>
      <c r="D30" s="7" t="s">
        <v>13</v>
      </c>
      <c r="E30" s="7" t="s">
        <v>14</v>
      </c>
      <c r="F30" s="7" t="s">
        <v>11</v>
      </c>
    </row>
    <row r="31" spans="1:6" ht="15.75" customHeight="1" x14ac:dyDescent="0.25">
      <c r="A31" s="82"/>
      <c r="B31" s="83" t="s">
        <v>45</v>
      </c>
      <c r="C31" s="6" t="s">
        <v>46</v>
      </c>
      <c r="D31" s="7" t="s">
        <v>13</v>
      </c>
      <c r="E31" s="7" t="s">
        <v>14</v>
      </c>
      <c r="F31" s="7" t="s">
        <v>11</v>
      </c>
    </row>
    <row r="32" spans="1:6" ht="15.75" customHeight="1" x14ac:dyDescent="0.25">
      <c r="A32" s="82"/>
      <c r="B32" s="82"/>
      <c r="C32" s="6" t="s">
        <v>47</v>
      </c>
      <c r="D32" s="7" t="s">
        <v>13</v>
      </c>
      <c r="E32" s="7" t="s">
        <v>14</v>
      </c>
      <c r="F32" s="7" t="s">
        <v>11</v>
      </c>
    </row>
    <row r="33" spans="1:6" ht="15.75" customHeight="1" x14ac:dyDescent="0.25">
      <c r="A33" s="82"/>
      <c r="B33" s="82"/>
      <c r="C33" s="6" t="s">
        <v>48</v>
      </c>
      <c r="D33" s="7" t="s">
        <v>13</v>
      </c>
      <c r="E33" s="7" t="s">
        <v>14</v>
      </c>
      <c r="F33" s="7" t="s">
        <v>11</v>
      </c>
    </row>
    <row r="34" spans="1:6" ht="15.75" customHeight="1" x14ac:dyDescent="0.25">
      <c r="A34" s="82"/>
      <c r="B34" s="82"/>
      <c r="C34" s="6" t="s">
        <v>49</v>
      </c>
      <c r="D34" s="7" t="s">
        <v>13</v>
      </c>
      <c r="E34" s="7" t="s">
        <v>14</v>
      </c>
      <c r="F34" s="7" t="s">
        <v>11</v>
      </c>
    </row>
    <row r="35" spans="1:6" ht="15.75" customHeight="1" x14ac:dyDescent="0.25">
      <c r="A35" s="82"/>
      <c r="B35" s="82"/>
      <c r="C35" s="6" t="s">
        <v>50</v>
      </c>
      <c r="D35" s="7" t="s">
        <v>13</v>
      </c>
      <c r="E35" s="7" t="s">
        <v>14</v>
      </c>
      <c r="F35" s="7" t="s">
        <v>11</v>
      </c>
    </row>
    <row r="36" spans="1:6" ht="15.75" customHeight="1" x14ac:dyDescent="0.25">
      <c r="A36" s="82"/>
      <c r="B36" s="83" t="s">
        <v>51</v>
      </c>
      <c r="C36" s="6" t="s">
        <v>52</v>
      </c>
      <c r="D36" s="7" t="s">
        <v>13</v>
      </c>
      <c r="E36" s="7" t="s">
        <v>14</v>
      </c>
      <c r="F36" s="7" t="s">
        <v>11</v>
      </c>
    </row>
    <row r="37" spans="1:6" ht="15.75" customHeight="1" x14ac:dyDescent="0.25">
      <c r="A37" s="82"/>
      <c r="B37" s="82"/>
      <c r="C37" s="6" t="s">
        <v>53</v>
      </c>
      <c r="D37" s="7" t="s">
        <v>13</v>
      </c>
      <c r="E37" s="7" t="s">
        <v>14</v>
      </c>
      <c r="F37" s="7" t="s">
        <v>11</v>
      </c>
    </row>
    <row r="38" spans="1:6" ht="15.75" customHeight="1" x14ac:dyDescent="0.25">
      <c r="A38" s="82"/>
      <c r="B38" s="82"/>
      <c r="C38" s="6" t="s">
        <v>54</v>
      </c>
      <c r="D38" s="7" t="s">
        <v>13</v>
      </c>
      <c r="E38" s="7" t="s">
        <v>14</v>
      </c>
      <c r="F38" s="7" t="s">
        <v>11</v>
      </c>
    </row>
    <row r="39" spans="1:6" ht="15.75" customHeight="1" x14ac:dyDescent="0.25">
      <c r="A39" s="82"/>
      <c r="B39" s="82"/>
      <c r="C39" s="6" t="s">
        <v>55</v>
      </c>
      <c r="D39" s="7" t="s">
        <v>13</v>
      </c>
      <c r="E39" s="7" t="s">
        <v>14</v>
      </c>
      <c r="F39" s="7" t="s">
        <v>11</v>
      </c>
    </row>
    <row r="40" spans="1:6" ht="15.75" customHeight="1" x14ac:dyDescent="0.25">
      <c r="A40" s="82"/>
      <c r="B40" s="82"/>
      <c r="C40" s="6" t="s">
        <v>56</v>
      </c>
      <c r="D40" s="7" t="s">
        <v>13</v>
      </c>
      <c r="E40" s="7" t="s">
        <v>14</v>
      </c>
      <c r="F40" s="7" t="s">
        <v>11</v>
      </c>
    </row>
    <row r="41" spans="1:6" ht="15.75" customHeight="1" x14ac:dyDescent="0.25">
      <c r="A41" s="82"/>
      <c r="B41" s="82"/>
      <c r="C41" s="6" t="s">
        <v>57</v>
      </c>
      <c r="D41" s="7" t="s">
        <v>13</v>
      </c>
      <c r="E41" s="7" t="s">
        <v>14</v>
      </c>
      <c r="F41" s="7" t="s">
        <v>11</v>
      </c>
    </row>
    <row r="42" spans="1:6" ht="15.75" customHeight="1" x14ac:dyDescent="0.25">
      <c r="A42" s="82"/>
      <c r="B42" s="82"/>
      <c r="C42" s="6" t="s">
        <v>58</v>
      </c>
      <c r="D42" s="7" t="s">
        <v>13</v>
      </c>
      <c r="E42" s="7" t="s">
        <v>14</v>
      </c>
      <c r="F42" s="7" t="s">
        <v>11</v>
      </c>
    </row>
    <row r="43" spans="1:6" ht="15.75" customHeight="1" x14ac:dyDescent="0.25">
      <c r="A43" s="82"/>
      <c r="B43" s="83" t="s">
        <v>59</v>
      </c>
      <c r="C43" s="6" t="s">
        <v>60</v>
      </c>
      <c r="D43" s="7" t="s">
        <v>13</v>
      </c>
      <c r="E43" s="7" t="s">
        <v>14</v>
      </c>
      <c r="F43" s="7" t="s">
        <v>11</v>
      </c>
    </row>
    <row r="44" spans="1:6" ht="15.75" customHeight="1" x14ac:dyDescent="0.25">
      <c r="A44" s="82"/>
      <c r="B44" s="82"/>
      <c r="C44" s="8" t="s">
        <v>61</v>
      </c>
      <c r="D44" s="7" t="s">
        <v>13</v>
      </c>
      <c r="E44" s="7" t="s">
        <v>14</v>
      </c>
      <c r="F44" s="7" t="s">
        <v>11</v>
      </c>
    </row>
    <row r="45" spans="1:6" ht="15.75" customHeight="1" x14ac:dyDescent="0.25">
      <c r="A45" s="82"/>
      <c r="B45" s="82"/>
      <c r="C45" s="6" t="s">
        <v>62</v>
      </c>
      <c r="D45" s="7" t="s">
        <v>13</v>
      </c>
      <c r="E45" s="7" t="s">
        <v>14</v>
      </c>
      <c r="F45" s="7" t="s">
        <v>11</v>
      </c>
    </row>
    <row r="46" spans="1:6" ht="15.75" customHeight="1" x14ac:dyDescent="0.25">
      <c r="A46" s="82"/>
      <c r="B46" s="82"/>
      <c r="C46" s="6" t="s">
        <v>63</v>
      </c>
      <c r="D46" s="7" t="s">
        <v>13</v>
      </c>
      <c r="E46" s="7" t="s">
        <v>14</v>
      </c>
      <c r="F46" s="7" t="s">
        <v>11</v>
      </c>
    </row>
    <row r="47" spans="1:6" ht="15.75" customHeight="1" x14ac:dyDescent="0.25">
      <c r="A47" s="82"/>
      <c r="B47" s="82"/>
      <c r="C47" s="6" t="s">
        <v>64</v>
      </c>
      <c r="D47" s="7" t="s">
        <v>13</v>
      </c>
      <c r="E47" s="7" t="s">
        <v>14</v>
      </c>
      <c r="F47" s="7" t="s">
        <v>11</v>
      </c>
    </row>
    <row r="48" spans="1:6" ht="13.2" x14ac:dyDescent="0.25">
      <c r="A48" s="82"/>
      <c r="B48" s="82"/>
      <c r="C48" s="6" t="s">
        <v>65</v>
      </c>
      <c r="D48" s="7" t="s">
        <v>13</v>
      </c>
      <c r="E48" s="7" t="s">
        <v>14</v>
      </c>
      <c r="F48" s="7" t="s">
        <v>11</v>
      </c>
    </row>
    <row r="49" spans="1:6" ht="13.2" x14ac:dyDescent="0.25">
      <c r="A49" s="82"/>
      <c r="B49" s="82"/>
      <c r="C49" s="6" t="s">
        <v>66</v>
      </c>
      <c r="D49" s="7" t="s">
        <v>13</v>
      </c>
      <c r="E49" s="7" t="s">
        <v>14</v>
      </c>
      <c r="F49" s="7" t="s">
        <v>11</v>
      </c>
    </row>
    <row r="50" spans="1:6" ht="26.4" x14ac:dyDescent="0.25">
      <c r="A50" s="82"/>
      <c r="B50" s="83" t="s">
        <v>67</v>
      </c>
      <c r="C50" s="6" t="s">
        <v>68</v>
      </c>
      <c r="D50" s="7" t="s">
        <v>13</v>
      </c>
      <c r="E50" s="7" t="s">
        <v>14</v>
      </c>
      <c r="F50" s="7" t="s">
        <v>11</v>
      </c>
    </row>
    <row r="51" spans="1:6" ht="13.2" x14ac:dyDescent="0.25">
      <c r="A51" s="82"/>
      <c r="B51" s="82"/>
      <c r="C51" s="6" t="s">
        <v>69</v>
      </c>
      <c r="D51" s="7" t="s">
        <v>13</v>
      </c>
      <c r="E51" s="7" t="s">
        <v>14</v>
      </c>
      <c r="F51" s="7" t="s">
        <v>11</v>
      </c>
    </row>
    <row r="52" spans="1:6" ht="13.2" x14ac:dyDescent="0.25">
      <c r="A52" s="82"/>
      <c r="B52" s="82"/>
      <c r="C52" s="6" t="s">
        <v>70</v>
      </c>
      <c r="D52" s="7" t="s">
        <v>13</v>
      </c>
      <c r="E52" s="7" t="s">
        <v>14</v>
      </c>
      <c r="F52" s="7" t="s">
        <v>11</v>
      </c>
    </row>
    <row r="53" spans="1:6" ht="26.4" x14ac:dyDescent="0.25">
      <c r="A53" s="82"/>
      <c r="B53" s="82"/>
      <c r="C53" s="6" t="s">
        <v>71</v>
      </c>
      <c r="D53" s="7" t="s">
        <v>13</v>
      </c>
      <c r="E53" s="7" t="s">
        <v>14</v>
      </c>
      <c r="F53" s="7" t="s">
        <v>11</v>
      </c>
    </row>
    <row r="54" spans="1:6" ht="13.2" x14ac:dyDescent="0.25">
      <c r="A54" s="82"/>
      <c r="B54" s="83" t="s">
        <v>72</v>
      </c>
      <c r="C54" s="6" t="s">
        <v>73</v>
      </c>
      <c r="D54" s="7" t="s">
        <v>13</v>
      </c>
      <c r="E54" s="7" t="s">
        <v>14</v>
      </c>
      <c r="F54" s="7" t="s">
        <v>11</v>
      </c>
    </row>
    <row r="55" spans="1:6" ht="13.2" x14ac:dyDescent="0.25">
      <c r="A55" s="82"/>
      <c r="B55" s="82"/>
      <c r="C55" s="6" t="s">
        <v>74</v>
      </c>
      <c r="D55" s="7" t="s">
        <v>13</v>
      </c>
      <c r="E55" s="7" t="s">
        <v>14</v>
      </c>
      <c r="F55" s="7" t="s">
        <v>11</v>
      </c>
    </row>
    <row r="56" spans="1:6" ht="13.2" x14ac:dyDescent="0.25">
      <c r="A56" s="82"/>
      <c r="B56" s="82"/>
      <c r="C56" s="6" t="s">
        <v>75</v>
      </c>
      <c r="D56" s="7" t="s">
        <v>13</v>
      </c>
      <c r="E56" s="7" t="s">
        <v>14</v>
      </c>
      <c r="F56" s="7" t="s">
        <v>11</v>
      </c>
    </row>
    <row r="57" spans="1:6" ht="13.2" x14ac:dyDescent="0.25">
      <c r="A57" s="82"/>
      <c r="B57" s="82"/>
      <c r="C57" s="6" t="s">
        <v>76</v>
      </c>
      <c r="D57" s="7" t="s">
        <v>13</v>
      </c>
      <c r="E57" s="7" t="s">
        <v>14</v>
      </c>
      <c r="F57" s="7" t="s">
        <v>11</v>
      </c>
    </row>
    <row r="58" spans="1:6" ht="13.2" x14ac:dyDescent="0.25">
      <c r="A58" s="82"/>
      <c r="B58" s="83" t="s">
        <v>77</v>
      </c>
      <c r="C58" s="6" t="s">
        <v>78</v>
      </c>
      <c r="D58" s="7" t="s">
        <v>13</v>
      </c>
      <c r="E58" s="7" t="s">
        <v>14</v>
      </c>
      <c r="F58" s="7" t="s">
        <v>11</v>
      </c>
    </row>
    <row r="59" spans="1:6" ht="13.2" x14ac:dyDescent="0.25">
      <c r="A59" s="82"/>
      <c r="B59" s="82"/>
      <c r="C59" s="6" t="s">
        <v>79</v>
      </c>
      <c r="D59" s="7" t="s">
        <v>13</v>
      </c>
      <c r="E59" s="7" t="s">
        <v>14</v>
      </c>
      <c r="F59" s="7" t="s">
        <v>11</v>
      </c>
    </row>
    <row r="60" spans="1:6" ht="26.4" x14ac:dyDescent="0.25">
      <c r="A60" s="82"/>
      <c r="B60" s="82"/>
      <c r="C60" s="6" t="s">
        <v>80</v>
      </c>
      <c r="D60" s="7" t="s">
        <v>13</v>
      </c>
      <c r="E60" s="7" t="s">
        <v>14</v>
      </c>
      <c r="F60" s="7" t="s">
        <v>11</v>
      </c>
    </row>
    <row r="61" spans="1:6" ht="13.2" x14ac:dyDescent="0.25">
      <c r="A61" s="82"/>
      <c r="B61" s="82"/>
      <c r="C61" s="6" t="s">
        <v>81</v>
      </c>
      <c r="D61" s="7" t="s">
        <v>13</v>
      </c>
      <c r="E61" s="7" t="s">
        <v>14</v>
      </c>
      <c r="F61" s="7" t="s">
        <v>11</v>
      </c>
    </row>
    <row r="62" spans="1:6" ht="26.4" x14ac:dyDescent="0.25">
      <c r="A62" s="82"/>
      <c r="B62" s="82"/>
      <c r="C62" s="6" t="s">
        <v>82</v>
      </c>
      <c r="D62" s="7" t="s">
        <v>13</v>
      </c>
      <c r="E62" s="7" t="s">
        <v>14</v>
      </c>
      <c r="F62" s="7" t="s">
        <v>11</v>
      </c>
    </row>
    <row r="63" spans="1:6" ht="13.2" x14ac:dyDescent="0.25">
      <c r="A63" s="82"/>
      <c r="B63" s="83" t="s">
        <v>83</v>
      </c>
      <c r="C63" s="6" t="s">
        <v>84</v>
      </c>
      <c r="D63" s="7" t="s">
        <v>13</v>
      </c>
      <c r="E63" s="7" t="s">
        <v>14</v>
      </c>
      <c r="F63" s="7" t="s">
        <v>11</v>
      </c>
    </row>
    <row r="64" spans="1:6" ht="13.2" x14ac:dyDescent="0.25">
      <c r="A64" s="82"/>
      <c r="B64" s="82"/>
      <c r="C64" s="6" t="s">
        <v>85</v>
      </c>
      <c r="D64" s="7" t="s">
        <v>13</v>
      </c>
      <c r="E64" s="7" t="s">
        <v>14</v>
      </c>
      <c r="F64" s="7" t="s">
        <v>11</v>
      </c>
    </row>
    <row r="65" spans="1:6" ht="13.2" x14ac:dyDescent="0.25">
      <c r="A65" s="82"/>
      <c r="B65" s="82"/>
      <c r="C65" s="6" t="s">
        <v>86</v>
      </c>
      <c r="D65" s="7" t="s">
        <v>13</v>
      </c>
      <c r="E65" s="7" t="s">
        <v>14</v>
      </c>
      <c r="F65" s="7" t="s">
        <v>11</v>
      </c>
    </row>
    <row r="66" spans="1:6" ht="13.2" x14ac:dyDescent="0.25">
      <c r="A66" s="82"/>
      <c r="B66" s="82"/>
      <c r="C66" s="6" t="s">
        <v>87</v>
      </c>
      <c r="D66" s="7" t="s">
        <v>13</v>
      </c>
      <c r="E66" s="7" t="s">
        <v>14</v>
      </c>
      <c r="F66" s="7" t="s">
        <v>11</v>
      </c>
    </row>
    <row r="67" spans="1:6" ht="13.2" x14ac:dyDescent="0.25">
      <c r="A67" s="82"/>
      <c r="B67" s="82"/>
      <c r="C67" s="6" t="s">
        <v>88</v>
      </c>
      <c r="D67" s="7" t="s">
        <v>13</v>
      </c>
      <c r="E67" s="7" t="s">
        <v>14</v>
      </c>
      <c r="F67" s="7" t="s">
        <v>11</v>
      </c>
    </row>
    <row r="68" spans="1:6" ht="13.2" x14ac:dyDescent="0.25">
      <c r="A68" s="82"/>
      <c r="B68" s="82"/>
      <c r="C68" s="6" t="s">
        <v>89</v>
      </c>
      <c r="D68" s="7" t="s">
        <v>13</v>
      </c>
      <c r="E68" s="7" t="s">
        <v>14</v>
      </c>
      <c r="F68" s="7" t="s">
        <v>11</v>
      </c>
    </row>
    <row r="69" spans="1:6" ht="26.4" x14ac:dyDescent="0.25">
      <c r="A69" s="82"/>
      <c r="B69" s="82"/>
      <c r="C69" s="6" t="s">
        <v>90</v>
      </c>
      <c r="D69" s="7" t="s">
        <v>13</v>
      </c>
      <c r="E69" s="7" t="s">
        <v>14</v>
      </c>
      <c r="F69" s="7" t="s">
        <v>11</v>
      </c>
    </row>
    <row r="70" spans="1:6" ht="13.2" x14ac:dyDescent="0.25">
      <c r="C70" s="6"/>
    </row>
    <row r="71" spans="1:6" ht="13.2" x14ac:dyDescent="0.25">
      <c r="C71" s="6"/>
    </row>
    <row r="72" spans="1:6" ht="13.2" x14ac:dyDescent="0.25">
      <c r="C72" s="6"/>
    </row>
    <row r="73" spans="1:6" ht="13.2" x14ac:dyDescent="0.25">
      <c r="C73" s="6"/>
    </row>
    <row r="74" spans="1:6" ht="13.2" x14ac:dyDescent="0.25">
      <c r="C74" s="6"/>
    </row>
    <row r="75" spans="1:6" ht="13.2" x14ac:dyDescent="0.25">
      <c r="C75" s="6"/>
    </row>
    <row r="76" spans="1:6" ht="13.2" x14ac:dyDescent="0.25">
      <c r="C76" s="6"/>
    </row>
    <row r="77" spans="1:6" ht="13.2" x14ac:dyDescent="0.25">
      <c r="C77" s="6"/>
    </row>
    <row r="78" spans="1:6" ht="13.2" x14ac:dyDescent="0.25">
      <c r="C78" s="6"/>
    </row>
    <row r="79" spans="1:6" ht="13.2" x14ac:dyDescent="0.25">
      <c r="C79" s="6"/>
    </row>
    <row r="80" spans="1:6" ht="13.2" x14ac:dyDescent="0.25">
      <c r="C80" s="6"/>
    </row>
  </sheetData>
  <mergeCells count="20">
    <mergeCell ref="A2:A11"/>
    <mergeCell ref="B2:B11"/>
    <mergeCell ref="A12:A22"/>
    <mergeCell ref="B12:B22"/>
    <mergeCell ref="A23:A30"/>
    <mergeCell ref="B23:B30"/>
    <mergeCell ref="A63:A69"/>
    <mergeCell ref="B63:B69"/>
    <mergeCell ref="A31:A35"/>
    <mergeCell ref="A36:A42"/>
    <mergeCell ref="B36:B42"/>
    <mergeCell ref="A43:A49"/>
    <mergeCell ref="B43:B49"/>
    <mergeCell ref="A50:A53"/>
    <mergeCell ref="B50:B53"/>
    <mergeCell ref="B31:B35"/>
    <mergeCell ref="A54:A57"/>
    <mergeCell ref="B54:B57"/>
    <mergeCell ref="A58:A62"/>
    <mergeCell ref="B58:B62"/>
  </mergeCells>
  <conditionalFormatting sqref="D2:D69">
    <cfRule type="containsText" dxfId="14" priority="5" operator="containsText" text="Nice to Have">
      <formula>NOT(ISERROR(SEARCH("Nice to Have",D2)))</formula>
    </cfRule>
    <cfRule type="containsText" dxfId="13" priority="4" operator="containsText" text="Must Have">
      <formula>NOT(ISERROR(SEARCH("Must Have",D2)))</formula>
    </cfRule>
  </conditionalFormatting>
  <conditionalFormatting sqref="F2:F69">
    <cfRule type="containsText" dxfId="12" priority="3" operator="containsText" text="Available">
      <formula>NOT(ISERROR(SEARCH("Available",F2)))</formula>
    </cfRule>
    <cfRule type="containsText" dxfId="11" priority="2" operator="containsText" text="Not Available">
      <formula>NOT(ISERROR(SEARCH("Not Available",F2)))</formula>
    </cfRule>
    <cfRule type="containsText" dxfId="10" priority="1" stopIfTrue="1" operator="containsText" text="Partially">
      <formula>NOT(ISERROR(SEARCH("Partially",F2)))</formula>
    </cfRule>
  </conditionalFormatting>
  <dataValidations count="3">
    <dataValidation type="list" allowBlank="1" showErrorMessage="1" sqref="E2:E69" xr:uid="{00000000-0002-0000-0100-000000000000}">
      <formula1>"P1,P2,P3"</formula1>
    </dataValidation>
    <dataValidation type="list" allowBlank="1" showErrorMessage="1" sqref="F2:F69" xr:uid="{00000000-0002-0000-0100-000001000000}">
      <formula1>"Available,Partially,Not Available,Other (See Comment)"</formula1>
    </dataValidation>
    <dataValidation type="list" allowBlank="1" showErrorMessage="1" sqref="D2:D69" xr:uid="{00000000-0002-0000-0100-000002000000}">
      <formula1>"Must Have,Nice to Have,Not Required"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80"/>
  <sheetViews>
    <sheetView workbookViewId="0">
      <pane ySplit="1" topLeftCell="A2" activePane="bottomLeft" state="frozen"/>
      <selection pane="bottomLeft" activeCell="D4" sqref="D4"/>
    </sheetView>
  </sheetViews>
  <sheetFormatPr defaultColWidth="12.6640625" defaultRowHeight="15.75" customHeight="1" x14ac:dyDescent="0.25"/>
  <cols>
    <col min="1" max="1" width="11.44140625" customWidth="1"/>
    <col min="2" max="2" width="19.6640625" customWidth="1"/>
    <col min="3" max="3" width="81.109375" customWidth="1"/>
    <col min="4" max="4" width="15.33203125" customWidth="1"/>
    <col min="5" max="5" width="8.77734375" customWidth="1"/>
    <col min="6" max="6" width="15.109375" customWidth="1"/>
    <col min="7" max="7" width="15.6640625" customWidth="1"/>
  </cols>
  <sheetData>
    <row r="1" spans="1:7" ht="15.7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 customHeight="1" x14ac:dyDescent="0.25">
      <c r="A2" s="82"/>
      <c r="B2" s="83" t="s">
        <v>7</v>
      </c>
      <c r="C2" s="6" t="s">
        <v>8</v>
      </c>
      <c r="D2" s="7" t="s">
        <v>9</v>
      </c>
      <c r="E2" s="7" t="s">
        <v>10</v>
      </c>
      <c r="F2" s="7" t="s">
        <v>11</v>
      </c>
    </row>
    <row r="3" spans="1:7" ht="15.75" customHeight="1" x14ac:dyDescent="0.25">
      <c r="A3" s="82"/>
      <c r="B3" s="82"/>
      <c r="C3" s="6" t="s">
        <v>12</v>
      </c>
      <c r="D3" s="7"/>
      <c r="E3" s="7"/>
      <c r="F3" s="7"/>
    </row>
    <row r="4" spans="1:7" ht="15.75" customHeight="1" x14ac:dyDescent="0.25">
      <c r="A4" s="82"/>
      <c r="B4" s="82"/>
      <c r="C4" s="6" t="s">
        <v>15</v>
      </c>
      <c r="D4" s="7"/>
      <c r="E4" s="7"/>
      <c r="F4" s="7"/>
    </row>
    <row r="5" spans="1:7" ht="15.75" customHeight="1" x14ac:dyDescent="0.25">
      <c r="A5" s="82"/>
      <c r="B5" s="82"/>
      <c r="C5" s="6" t="s">
        <v>16</v>
      </c>
      <c r="D5" s="7"/>
      <c r="E5" s="7"/>
      <c r="F5" s="7"/>
    </row>
    <row r="6" spans="1:7" ht="15.75" customHeight="1" x14ac:dyDescent="0.25">
      <c r="A6" s="82"/>
      <c r="B6" s="82"/>
      <c r="C6" s="6" t="s">
        <v>17</v>
      </c>
      <c r="D6" s="7"/>
      <c r="E6" s="7"/>
      <c r="F6" s="7"/>
    </row>
    <row r="7" spans="1:7" ht="15.75" customHeight="1" x14ac:dyDescent="0.25">
      <c r="A7" s="82"/>
      <c r="B7" s="82"/>
      <c r="C7" s="6" t="s">
        <v>18</v>
      </c>
      <c r="D7" s="7"/>
      <c r="E7" s="7"/>
      <c r="F7" s="7"/>
    </row>
    <row r="8" spans="1:7" ht="15.75" customHeight="1" x14ac:dyDescent="0.25">
      <c r="A8" s="82"/>
      <c r="B8" s="82"/>
      <c r="C8" s="6" t="s">
        <v>19</v>
      </c>
      <c r="D8" s="7"/>
      <c r="E8" s="7"/>
      <c r="F8" s="7"/>
    </row>
    <row r="9" spans="1:7" ht="15.75" customHeight="1" x14ac:dyDescent="0.25">
      <c r="A9" s="82"/>
      <c r="B9" s="82"/>
      <c r="C9" s="6" t="s">
        <v>20</v>
      </c>
      <c r="D9" s="7"/>
      <c r="E9" s="7"/>
      <c r="F9" s="7"/>
    </row>
    <row r="10" spans="1:7" ht="15.75" customHeight="1" x14ac:dyDescent="0.25">
      <c r="A10" s="82"/>
      <c r="B10" s="82"/>
      <c r="C10" s="6" t="s">
        <v>21</v>
      </c>
      <c r="D10" s="7"/>
      <c r="E10" s="7"/>
      <c r="F10" s="7"/>
    </row>
    <row r="11" spans="1:7" ht="15.75" customHeight="1" x14ac:dyDescent="0.25">
      <c r="A11" s="82"/>
      <c r="B11" s="82"/>
      <c r="C11" s="6" t="s">
        <v>22</v>
      </c>
      <c r="D11" s="7"/>
      <c r="E11" s="7"/>
      <c r="F11" s="7"/>
    </row>
    <row r="12" spans="1:7" ht="15.75" customHeight="1" x14ac:dyDescent="0.25">
      <c r="A12" s="82"/>
      <c r="B12" s="83" t="s">
        <v>23</v>
      </c>
      <c r="C12" s="6" t="s">
        <v>24</v>
      </c>
      <c r="D12" s="7"/>
      <c r="E12" s="7"/>
      <c r="F12" s="7"/>
    </row>
    <row r="13" spans="1:7" ht="15.75" customHeight="1" x14ac:dyDescent="0.25">
      <c r="A13" s="82"/>
      <c r="B13" s="82"/>
      <c r="C13" s="6" t="s">
        <v>25</v>
      </c>
      <c r="D13" s="7"/>
      <c r="E13" s="7"/>
      <c r="F13" s="7"/>
    </row>
    <row r="14" spans="1:7" ht="15.75" customHeight="1" x14ac:dyDescent="0.25">
      <c r="A14" s="82"/>
      <c r="B14" s="82"/>
      <c r="C14" s="6" t="s">
        <v>26</v>
      </c>
      <c r="D14" s="7"/>
      <c r="E14" s="7"/>
      <c r="F14" s="7"/>
    </row>
    <row r="15" spans="1:7" ht="15.75" customHeight="1" x14ac:dyDescent="0.25">
      <c r="A15" s="82"/>
      <c r="B15" s="82"/>
      <c r="C15" s="6" t="s">
        <v>27</v>
      </c>
      <c r="D15" s="7"/>
      <c r="E15" s="7"/>
      <c r="F15" s="7"/>
    </row>
    <row r="16" spans="1:7" ht="15.75" customHeight="1" x14ac:dyDescent="0.25">
      <c r="A16" s="82"/>
      <c r="B16" s="82"/>
      <c r="C16" s="6" t="s">
        <v>28</v>
      </c>
      <c r="D16" s="7"/>
      <c r="E16" s="7"/>
      <c r="F16" s="7"/>
    </row>
    <row r="17" spans="1:6" ht="15.75" customHeight="1" x14ac:dyDescent="0.25">
      <c r="A17" s="82"/>
      <c r="B17" s="82"/>
      <c r="C17" s="6" t="s">
        <v>29</v>
      </c>
      <c r="D17" s="7"/>
      <c r="E17" s="7"/>
      <c r="F17" s="7"/>
    </row>
    <row r="18" spans="1:6" ht="15.75" customHeight="1" x14ac:dyDescent="0.25">
      <c r="A18" s="82"/>
      <c r="B18" s="82"/>
      <c r="C18" s="6" t="s">
        <v>30</v>
      </c>
      <c r="D18" s="7"/>
      <c r="E18" s="7"/>
      <c r="F18" s="7"/>
    </row>
    <row r="19" spans="1:6" ht="15.75" customHeight="1" x14ac:dyDescent="0.25">
      <c r="A19" s="82"/>
      <c r="B19" s="82"/>
      <c r="C19" s="6" t="s">
        <v>31</v>
      </c>
      <c r="D19" s="7"/>
      <c r="E19" s="7"/>
      <c r="F19" s="7"/>
    </row>
    <row r="20" spans="1:6" ht="15.75" customHeight="1" x14ac:dyDescent="0.25">
      <c r="A20" s="82"/>
      <c r="B20" s="82"/>
      <c r="C20" s="6" t="s">
        <v>32</v>
      </c>
      <c r="D20" s="7"/>
      <c r="E20" s="7"/>
      <c r="F20" s="7"/>
    </row>
    <row r="21" spans="1:6" ht="15.75" customHeight="1" x14ac:dyDescent="0.25">
      <c r="A21" s="82"/>
      <c r="B21" s="82"/>
      <c r="C21" s="6" t="s">
        <v>34</v>
      </c>
      <c r="D21" s="7"/>
      <c r="E21" s="7"/>
      <c r="F21" s="7"/>
    </row>
    <row r="22" spans="1:6" ht="15.75" customHeight="1" x14ac:dyDescent="0.25">
      <c r="A22" s="82"/>
      <c r="B22" s="82"/>
      <c r="C22" s="6" t="s">
        <v>35</v>
      </c>
      <c r="D22" s="7"/>
      <c r="E22" s="7"/>
      <c r="F22" s="7"/>
    </row>
    <row r="23" spans="1:6" ht="15.75" customHeight="1" x14ac:dyDescent="0.25">
      <c r="A23" s="82"/>
      <c r="B23" s="83" t="s">
        <v>36</v>
      </c>
      <c r="C23" s="6" t="s">
        <v>37</v>
      </c>
      <c r="D23" s="7"/>
      <c r="E23" s="7"/>
      <c r="F23" s="7"/>
    </row>
    <row r="24" spans="1:6" ht="15.75" customHeight="1" x14ac:dyDescent="0.25">
      <c r="A24" s="82"/>
      <c r="B24" s="82"/>
      <c r="C24" s="6" t="s">
        <v>38</v>
      </c>
      <c r="D24" s="7"/>
      <c r="E24" s="7"/>
      <c r="F24" s="7"/>
    </row>
    <row r="25" spans="1:6" ht="15.75" customHeight="1" x14ac:dyDescent="0.25">
      <c r="A25" s="82"/>
      <c r="B25" s="82"/>
      <c r="C25" s="6" t="s">
        <v>39</v>
      </c>
      <c r="D25" s="7"/>
      <c r="E25" s="7"/>
      <c r="F25" s="7"/>
    </row>
    <row r="26" spans="1:6" ht="15.75" customHeight="1" x14ac:dyDescent="0.25">
      <c r="A26" s="82"/>
      <c r="B26" s="82"/>
      <c r="C26" s="6" t="s">
        <v>40</v>
      </c>
      <c r="D26" s="7"/>
      <c r="E26" s="7"/>
      <c r="F26" s="7"/>
    </row>
    <row r="27" spans="1:6" ht="15.75" customHeight="1" x14ac:dyDescent="0.25">
      <c r="A27" s="82"/>
      <c r="B27" s="82"/>
      <c r="C27" s="6" t="s">
        <v>41</v>
      </c>
      <c r="D27" s="7"/>
      <c r="E27" s="7"/>
      <c r="F27" s="7"/>
    </row>
    <row r="28" spans="1:6" ht="15.75" customHeight="1" x14ac:dyDescent="0.25">
      <c r="A28" s="82"/>
      <c r="B28" s="82"/>
      <c r="C28" s="6" t="s">
        <v>42</v>
      </c>
      <c r="D28" s="7"/>
      <c r="E28" s="7"/>
      <c r="F28" s="7"/>
    </row>
    <row r="29" spans="1:6" ht="15.75" customHeight="1" x14ac:dyDescent="0.25">
      <c r="A29" s="82"/>
      <c r="B29" s="82"/>
      <c r="C29" s="6" t="s">
        <v>43</v>
      </c>
      <c r="D29" s="7"/>
      <c r="E29" s="7"/>
      <c r="F29" s="7"/>
    </row>
    <row r="30" spans="1:6" ht="15.75" customHeight="1" x14ac:dyDescent="0.25">
      <c r="A30" s="82"/>
      <c r="B30" s="82"/>
      <c r="C30" s="6" t="s">
        <v>44</v>
      </c>
      <c r="D30" s="7"/>
      <c r="E30" s="7"/>
      <c r="F30" s="7"/>
    </row>
    <row r="31" spans="1:6" ht="15.75" customHeight="1" x14ac:dyDescent="0.25">
      <c r="A31" s="82"/>
      <c r="B31" s="83" t="s">
        <v>45</v>
      </c>
      <c r="C31" s="6" t="s">
        <v>46</v>
      </c>
      <c r="D31" s="7"/>
      <c r="E31" s="7"/>
      <c r="F31" s="7"/>
    </row>
    <row r="32" spans="1:6" ht="15.75" customHeight="1" x14ac:dyDescent="0.25">
      <c r="A32" s="82"/>
      <c r="B32" s="82"/>
      <c r="C32" s="6" t="s">
        <v>47</v>
      </c>
      <c r="D32" s="7"/>
      <c r="E32" s="7"/>
      <c r="F32" s="7"/>
    </row>
    <row r="33" spans="1:6" ht="15.75" customHeight="1" x14ac:dyDescent="0.25">
      <c r="A33" s="82"/>
      <c r="B33" s="82"/>
      <c r="C33" s="6" t="s">
        <v>48</v>
      </c>
      <c r="D33" s="7"/>
      <c r="E33" s="7"/>
      <c r="F33" s="7"/>
    </row>
    <row r="34" spans="1:6" ht="15.75" customHeight="1" x14ac:dyDescent="0.25">
      <c r="A34" s="82"/>
      <c r="B34" s="82"/>
      <c r="C34" s="6" t="s">
        <v>49</v>
      </c>
      <c r="D34" s="7"/>
      <c r="E34" s="7"/>
      <c r="F34" s="7"/>
    </row>
    <row r="35" spans="1:6" ht="15.75" customHeight="1" x14ac:dyDescent="0.25">
      <c r="A35" s="82"/>
      <c r="B35" s="82"/>
      <c r="C35" s="6" t="s">
        <v>50</v>
      </c>
      <c r="D35" s="7"/>
      <c r="E35" s="7"/>
      <c r="F35" s="7"/>
    </row>
    <row r="36" spans="1:6" ht="15.75" customHeight="1" x14ac:dyDescent="0.25">
      <c r="A36" s="82"/>
      <c r="B36" s="83" t="s">
        <v>51</v>
      </c>
      <c r="C36" s="6" t="s">
        <v>52</v>
      </c>
      <c r="D36" s="7"/>
      <c r="E36" s="7"/>
      <c r="F36" s="7"/>
    </row>
    <row r="37" spans="1:6" ht="15.75" customHeight="1" x14ac:dyDescent="0.25">
      <c r="A37" s="82"/>
      <c r="B37" s="82"/>
      <c r="C37" s="6" t="s">
        <v>53</v>
      </c>
      <c r="D37" s="7"/>
      <c r="E37" s="7"/>
      <c r="F37" s="7"/>
    </row>
    <row r="38" spans="1:6" ht="15.75" customHeight="1" x14ac:dyDescent="0.25">
      <c r="A38" s="82"/>
      <c r="B38" s="82"/>
      <c r="C38" s="6" t="s">
        <v>54</v>
      </c>
      <c r="D38" s="7"/>
      <c r="E38" s="7"/>
      <c r="F38" s="7"/>
    </row>
    <row r="39" spans="1:6" ht="15.75" customHeight="1" x14ac:dyDescent="0.25">
      <c r="A39" s="82"/>
      <c r="B39" s="82"/>
      <c r="C39" s="6" t="s">
        <v>55</v>
      </c>
      <c r="D39" s="7"/>
      <c r="E39" s="7"/>
      <c r="F39" s="7"/>
    </row>
    <row r="40" spans="1:6" ht="15.75" customHeight="1" x14ac:dyDescent="0.25">
      <c r="A40" s="82"/>
      <c r="B40" s="82"/>
      <c r="C40" s="6" t="s">
        <v>56</v>
      </c>
      <c r="D40" s="7"/>
      <c r="E40" s="7"/>
      <c r="F40" s="7"/>
    </row>
    <row r="41" spans="1:6" ht="15.75" customHeight="1" x14ac:dyDescent="0.25">
      <c r="A41" s="82"/>
      <c r="B41" s="82"/>
      <c r="C41" s="6" t="s">
        <v>57</v>
      </c>
      <c r="D41" s="7"/>
      <c r="E41" s="7"/>
      <c r="F41" s="7"/>
    </row>
    <row r="42" spans="1:6" ht="15.75" customHeight="1" x14ac:dyDescent="0.25">
      <c r="A42" s="82"/>
      <c r="B42" s="82"/>
      <c r="C42" s="6" t="s">
        <v>58</v>
      </c>
      <c r="D42" s="7"/>
      <c r="E42" s="7"/>
      <c r="F42" s="7"/>
    </row>
    <row r="43" spans="1:6" ht="15.75" customHeight="1" x14ac:dyDescent="0.25">
      <c r="A43" s="82"/>
      <c r="B43" s="83" t="s">
        <v>59</v>
      </c>
      <c r="C43" s="6" t="s">
        <v>60</v>
      </c>
      <c r="D43" s="7"/>
      <c r="E43" s="7"/>
      <c r="F43" s="7"/>
    </row>
    <row r="44" spans="1:6" ht="15.75" customHeight="1" x14ac:dyDescent="0.25">
      <c r="A44" s="82"/>
      <c r="B44" s="82"/>
      <c r="C44" s="9" t="s">
        <v>61</v>
      </c>
      <c r="D44" s="7"/>
      <c r="E44" s="7"/>
      <c r="F44" s="7"/>
    </row>
    <row r="45" spans="1:6" ht="15.75" customHeight="1" x14ac:dyDescent="0.25">
      <c r="A45" s="82"/>
      <c r="B45" s="82"/>
      <c r="C45" s="6" t="s">
        <v>62</v>
      </c>
      <c r="D45" s="7"/>
      <c r="E45" s="7"/>
      <c r="F45" s="7"/>
    </row>
    <row r="46" spans="1:6" ht="15.75" customHeight="1" x14ac:dyDescent="0.25">
      <c r="A46" s="82"/>
      <c r="B46" s="82"/>
      <c r="C46" s="6" t="s">
        <v>63</v>
      </c>
      <c r="D46" s="7"/>
      <c r="E46" s="7"/>
      <c r="F46" s="7"/>
    </row>
    <row r="47" spans="1:6" ht="15.75" customHeight="1" x14ac:dyDescent="0.25">
      <c r="A47" s="82"/>
      <c r="B47" s="82"/>
      <c r="C47" s="6" t="s">
        <v>64</v>
      </c>
      <c r="D47" s="7"/>
      <c r="E47" s="7"/>
      <c r="F47" s="7"/>
    </row>
    <row r="48" spans="1:6" ht="13.2" x14ac:dyDescent="0.25">
      <c r="A48" s="82"/>
      <c r="B48" s="82"/>
      <c r="C48" s="6" t="s">
        <v>65</v>
      </c>
      <c r="D48" s="7"/>
      <c r="E48" s="7"/>
      <c r="F48" s="7"/>
    </row>
    <row r="49" spans="1:6" ht="13.2" x14ac:dyDescent="0.25">
      <c r="A49" s="82"/>
      <c r="B49" s="82"/>
      <c r="C49" s="6" t="s">
        <v>66</v>
      </c>
      <c r="D49" s="7"/>
      <c r="E49" s="7"/>
      <c r="F49" s="7"/>
    </row>
    <row r="50" spans="1:6" ht="26.4" x14ac:dyDescent="0.25">
      <c r="A50" s="82"/>
      <c r="B50" s="83" t="s">
        <v>67</v>
      </c>
      <c r="C50" s="6" t="s">
        <v>68</v>
      </c>
      <c r="D50" s="7"/>
      <c r="E50" s="7"/>
      <c r="F50" s="7"/>
    </row>
    <row r="51" spans="1:6" ht="13.2" x14ac:dyDescent="0.25">
      <c r="A51" s="82"/>
      <c r="B51" s="82"/>
      <c r="C51" s="6" t="s">
        <v>69</v>
      </c>
      <c r="D51" s="7"/>
      <c r="E51" s="7"/>
      <c r="F51" s="7"/>
    </row>
    <row r="52" spans="1:6" ht="13.2" x14ac:dyDescent="0.25">
      <c r="A52" s="82"/>
      <c r="B52" s="82"/>
      <c r="C52" s="6" t="s">
        <v>70</v>
      </c>
      <c r="D52" s="7"/>
      <c r="E52" s="7"/>
      <c r="F52" s="7"/>
    </row>
    <row r="53" spans="1:6" ht="26.4" x14ac:dyDescent="0.25">
      <c r="A53" s="82"/>
      <c r="B53" s="82"/>
      <c r="C53" s="6" t="s">
        <v>71</v>
      </c>
      <c r="D53" s="7"/>
      <c r="E53" s="7"/>
      <c r="F53" s="7"/>
    </row>
    <row r="54" spans="1:6" ht="13.2" x14ac:dyDescent="0.25">
      <c r="A54" s="82"/>
      <c r="B54" s="83" t="s">
        <v>72</v>
      </c>
      <c r="C54" s="6" t="s">
        <v>73</v>
      </c>
      <c r="D54" s="7"/>
      <c r="E54" s="7"/>
      <c r="F54" s="7"/>
    </row>
    <row r="55" spans="1:6" ht="13.2" x14ac:dyDescent="0.25">
      <c r="A55" s="82"/>
      <c r="B55" s="82"/>
      <c r="C55" s="6" t="s">
        <v>74</v>
      </c>
      <c r="D55" s="7"/>
      <c r="E55" s="7"/>
      <c r="F55" s="7"/>
    </row>
    <row r="56" spans="1:6" ht="13.2" x14ac:dyDescent="0.25">
      <c r="A56" s="82"/>
      <c r="B56" s="82"/>
      <c r="C56" s="6" t="s">
        <v>75</v>
      </c>
      <c r="D56" s="7"/>
      <c r="E56" s="7"/>
      <c r="F56" s="7"/>
    </row>
    <row r="57" spans="1:6" ht="13.2" x14ac:dyDescent="0.25">
      <c r="A57" s="82"/>
      <c r="B57" s="82"/>
      <c r="C57" s="6" t="s">
        <v>76</v>
      </c>
      <c r="D57" s="7"/>
      <c r="E57" s="7"/>
      <c r="F57" s="7"/>
    </row>
    <row r="58" spans="1:6" ht="13.2" x14ac:dyDescent="0.25">
      <c r="A58" s="82"/>
      <c r="B58" s="83" t="s">
        <v>77</v>
      </c>
      <c r="C58" s="6" t="s">
        <v>78</v>
      </c>
      <c r="D58" s="7"/>
      <c r="E58" s="7"/>
      <c r="F58" s="7"/>
    </row>
    <row r="59" spans="1:6" ht="13.2" x14ac:dyDescent="0.25">
      <c r="A59" s="82"/>
      <c r="B59" s="82"/>
      <c r="C59" s="6" t="s">
        <v>79</v>
      </c>
      <c r="D59" s="7"/>
      <c r="E59" s="7"/>
      <c r="F59" s="7"/>
    </row>
    <row r="60" spans="1:6" ht="26.4" x14ac:dyDescent="0.25">
      <c r="A60" s="82"/>
      <c r="B60" s="82"/>
      <c r="C60" s="6" t="s">
        <v>80</v>
      </c>
      <c r="D60" s="7"/>
      <c r="E60" s="7"/>
      <c r="F60" s="7"/>
    </row>
    <row r="61" spans="1:6" ht="13.2" x14ac:dyDescent="0.25">
      <c r="A61" s="82"/>
      <c r="B61" s="82"/>
      <c r="C61" s="6" t="s">
        <v>81</v>
      </c>
      <c r="D61" s="7"/>
      <c r="E61" s="7"/>
      <c r="F61" s="7"/>
    </row>
    <row r="62" spans="1:6" ht="26.4" x14ac:dyDescent="0.25">
      <c r="A62" s="82"/>
      <c r="B62" s="82"/>
      <c r="C62" s="6" t="s">
        <v>82</v>
      </c>
      <c r="D62" s="7"/>
      <c r="E62" s="7"/>
      <c r="F62" s="7"/>
    </row>
    <row r="63" spans="1:6" ht="13.2" x14ac:dyDescent="0.25">
      <c r="A63" s="82"/>
      <c r="B63" s="83" t="s">
        <v>83</v>
      </c>
      <c r="C63" s="6" t="s">
        <v>84</v>
      </c>
      <c r="D63" s="7"/>
      <c r="E63" s="7"/>
      <c r="F63" s="7"/>
    </row>
    <row r="64" spans="1:6" ht="13.2" x14ac:dyDescent="0.25">
      <c r="A64" s="82"/>
      <c r="B64" s="82"/>
      <c r="C64" s="6" t="s">
        <v>85</v>
      </c>
      <c r="D64" s="7"/>
      <c r="E64" s="7"/>
      <c r="F64" s="7"/>
    </row>
    <row r="65" spans="1:6" ht="13.2" x14ac:dyDescent="0.25">
      <c r="A65" s="82"/>
      <c r="B65" s="82"/>
      <c r="C65" s="6" t="s">
        <v>86</v>
      </c>
      <c r="D65" s="7"/>
      <c r="E65" s="7"/>
      <c r="F65" s="7"/>
    </row>
    <row r="66" spans="1:6" ht="13.2" x14ac:dyDescent="0.25">
      <c r="A66" s="82"/>
      <c r="B66" s="82"/>
      <c r="C66" s="6" t="s">
        <v>87</v>
      </c>
      <c r="D66" s="7"/>
      <c r="E66" s="7"/>
      <c r="F66" s="7"/>
    </row>
    <row r="67" spans="1:6" ht="13.2" x14ac:dyDescent="0.25">
      <c r="A67" s="82"/>
      <c r="B67" s="82"/>
      <c r="C67" s="6" t="s">
        <v>88</v>
      </c>
      <c r="D67" s="7"/>
      <c r="E67" s="7"/>
      <c r="F67" s="7"/>
    </row>
    <row r="68" spans="1:6" ht="13.2" x14ac:dyDescent="0.25">
      <c r="A68" s="82"/>
      <c r="B68" s="82"/>
      <c r="C68" s="6" t="s">
        <v>89</v>
      </c>
      <c r="D68" s="7"/>
      <c r="E68" s="7"/>
      <c r="F68" s="7"/>
    </row>
    <row r="69" spans="1:6" ht="26.4" x14ac:dyDescent="0.25">
      <c r="A69" s="82"/>
      <c r="B69" s="82"/>
      <c r="C69" s="6" t="s">
        <v>90</v>
      </c>
      <c r="D69" s="7"/>
      <c r="E69" s="7"/>
      <c r="F69" s="7"/>
    </row>
    <row r="70" spans="1:6" ht="13.2" x14ac:dyDescent="0.25">
      <c r="C70" s="6"/>
    </row>
    <row r="71" spans="1:6" ht="13.2" x14ac:dyDescent="0.25">
      <c r="C71" s="6"/>
    </row>
    <row r="72" spans="1:6" ht="13.2" x14ac:dyDescent="0.25">
      <c r="C72" s="6"/>
    </row>
    <row r="73" spans="1:6" ht="13.2" x14ac:dyDescent="0.25">
      <c r="C73" s="6"/>
    </row>
    <row r="74" spans="1:6" ht="13.2" x14ac:dyDescent="0.25">
      <c r="C74" s="6"/>
    </row>
    <row r="75" spans="1:6" ht="13.2" x14ac:dyDescent="0.25">
      <c r="C75" s="6"/>
    </row>
    <row r="76" spans="1:6" ht="13.2" x14ac:dyDescent="0.25">
      <c r="C76" s="6"/>
    </row>
    <row r="77" spans="1:6" ht="13.2" x14ac:dyDescent="0.25">
      <c r="C77" s="6"/>
    </row>
    <row r="78" spans="1:6" ht="13.2" x14ac:dyDescent="0.25">
      <c r="C78" s="6"/>
    </row>
    <row r="79" spans="1:6" ht="13.2" x14ac:dyDescent="0.25">
      <c r="C79" s="6"/>
    </row>
    <row r="80" spans="1:6" ht="13.2" x14ac:dyDescent="0.25">
      <c r="C80" s="6"/>
    </row>
  </sheetData>
  <mergeCells count="20">
    <mergeCell ref="A2:A11"/>
    <mergeCell ref="B2:B11"/>
    <mergeCell ref="A12:A22"/>
    <mergeCell ref="B12:B22"/>
    <mergeCell ref="A23:A30"/>
    <mergeCell ref="B23:B30"/>
    <mergeCell ref="A63:A69"/>
    <mergeCell ref="B63:B69"/>
    <mergeCell ref="A31:A35"/>
    <mergeCell ref="A36:A42"/>
    <mergeCell ref="B36:B42"/>
    <mergeCell ref="A43:A49"/>
    <mergeCell ref="B43:B49"/>
    <mergeCell ref="A50:A53"/>
    <mergeCell ref="B50:B53"/>
    <mergeCell ref="B31:B35"/>
    <mergeCell ref="A54:A57"/>
    <mergeCell ref="B54:B57"/>
    <mergeCell ref="A58:A62"/>
    <mergeCell ref="B58:B62"/>
  </mergeCells>
  <conditionalFormatting sqref="D2:D69">
    <cfRule type="containsText" dxfId="9" priority="4" operator="containsText" text="Must Have">
      <formula>NOT(ISERROR(SEARCH("Must Have",D2)))</formula>
    </cfRule>
    <cfRule type="containsText" dxfId="8" priority="5" operator="containsText" text="Nice to Have">
      <formula>NOT(ISERROR(SEARCH("Nice to Have",D2)))</formula>
    </cfRule>
  </conditionalFormatting>
  <conditionalFormatting sqref="F2:F69">
    <cfRule type="containsText" dxfId="7" priority="1" stopIfTrue="1" operator="containsText" text="Partially">
      <formula>NOT(ISERROR(SEARCH("Partially",F2)))</formula>
    </cfRule>
    <cfRule type="containsText" dxfId="6" priority="2" operator="containsText" text="Not Available">
      <formula>NOT(ISERROR(SEARCH("Not Available",F2)))</formula>
    </cfRule>
    <cfRule type="containsText" dxfId="5" priority="3" operator="containsText" text="Available">
      <formula>NOT(ISERROR(SEARCH("Available",F2)))</formula>
    </cfRule>
  </conditionalFormatting>
  <dataValidations count="3">
    <dataValidation type="list" allowBlank="1" showErrorMessage="1" sqref="E2:E69" xr:uid="{C4AE7B7F-AE9B-614D-8B85-8A180600AEBB}">
      <formula1>"P1,P2,P3"</formula1>
    </dataValidation>
    <dataValidation type="list" allowBlank="1" showErrorMessage="1" sqref="F2:F69" xr:uid="{E5A3D19C-3002-D444-AB6F-C1B9022B9096}">
      <formula1>"Available,Partially,Not Available,Other (See Comment)"</formula1>
    </dataValidation>
    <dataValidation type="list" allowBlank="1" showErrorMessage="1" sqref="D2:D69" xr:uid="{757BAF9C-536A-F046-8FB8-EF23FAE09BFE}">
      <formula1>"Must Have,Nice to Have,Not Required"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79"/>
  <sheetViews>
    <sheetView workbookViewId="0">
      <pane ySplit="1" topLeftCell="A2" activePane="bottomLeft" state="frozen"/>
      <selection pane="bottomLeft" activeCell="E2" sqref="E2"/>
    </sheetView>
  </sheetViews>
  <sheetFormatPr defaultColWidth="12.6640625" defaultRowHeight="15.75" customHeight="1" x14ac:dyDescent="0.25"/>
  <cols>
    <col min="1" max="1" width="11.44140625" customWidth="1"/>
    <col min="2" max="2" width="19.6640625" customWidth="1"/>
    <col min="3" max="3" width="81.109375" customWidth="1"/>
    <col min="4" max="4" width="15.33203125" customWidth="1"/>
    <col min="5" max="5" width="8.77734375" customWidth="1"/>
    <col min="6" max="6" width="15.109375" customWidth="1"/>
    <col min="7" max="7" width="15.6640625" customWidth="1"/>
  </cols>
  <sheetData>
    <row r="1" spans="1:7" ht="15.7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</row>
    <row r="2" spans="1:7" ht="15.75" customHeight="1" x14ac:dyDescent="0.25">
      <c r="A2" s="82"/>
      <c r="B2" s="83" t="s">
        <v>7</v>
      </c>
      <c r="C2" s="6" t="s">
        <v>8</v>
      </c>
      <c r="D2" s="7" t="s">
        <v>9</v>
      </c>
      <c r="E2" s="7" t="s">
        <v>10</v>
      </c>
      <c r="F2" s="7" t="s">
        <v>11</v>
      </c>
    </row>
    <row r="3" spans="1:7" ht="15.75" customHeight="1" x14ac:dyDescent="0.25">
      <c r="A3" s="82"/>
      <c r="B3" s="82"/>
      <c r="C3" s="6" t="s">
        <v>12</v>
      </c>
      <c r="D3" s="7"/>
      <c r="E3" s="7"/>
      <c r="F3" s="7"/>
    </row>
    <row r="4" spans="1:7" ht="15.75" customHeight="1" x14ac:dyDescent="0.25">
      <c r="A4" s="82"/>
      <c r="B4" s="82"/>
      <c r="C4" s="6" t="s">
        <v>15</v>
      </c>
      <c r="D4" s="7"/>
      <c r="E4" s="7"/>
      <c r="F4" s="7"/>
    </row>
    <row r="5" spans="1:7" ht="15.75" customHeight="1" x14ac:dyDescent="0.25">
      <c r="A5" s="82"/>
      <c r="B5" s="82"/>
      <c r="C5" s="6" t="s">
        <v>16</v>
      </c>
      <c r="D5" s="7"/>
      <c r="E5" s="7"/>
      <c r="F5" s="7"/>
    </row>
    <row r="6" spans="1:7" ht="15.75" customHeight="1" x14ac:dyDescent="0.25">
      <c r="A6" s="82"/>
      <c r="B6" s="82"/>
      <c r="C6" s="6" t="s">
        <v>17</v>
      </c>
      <c r="D6" s="7"/>
      <c r="E6" s="7"/>
      <c r="F6" s="7"/>
    </row>
    <row r="7" spans="1:7" ht="15.75" customHeight="1" x14ac:dyDescent="0.25">
      <c r="A7" s="82"/>
      <c r="B7" s="82"/>
      <c r="C7" s="6" t="s">
        <v>18</v>
      </c>
      <c r="D7" s="7"/>
      <c r="E7" s="7"/>
      <c r="F7" s="7"/>
    </row>
    <row r="8" spans="1:7" ht="15.75" customHeight="1" x14ac:dyDescent="0.25">
      <c r="A8" s="82"/>
      <c r="B8" s="82"/>
      <c r="C8" s="6" t="s">
        <v>19</v>
      </c>
      <c r="D8" s="7"/>
      <c r="E8" s="7"/>
      <c r="F8" s="7"/>
    </row>
    <row r="9" spans="1:7" ht="15.75" customHeight="1" x14ac:dyDescent="0.25">
      <c r="A9" s="82"/>
      <c r="B9" s="82"/>
      <c r="C9" s="6" t="s">
        <v>20</v>
      </c>
      <c r="D9" s="7"/>
      <c r="E9" s="7"/>
      <c r="F9" s="7"/>
    </row>
    <row r="10" spans="1:7" ht="15.75" customHeight="1" x14ac:dyDescent="0.25">
      <c r="A10" s="82"/>
      <c r="B10" s="82"/>
      <c r="C10" s="6" t="s">
        <v>21</v>
      </c>
      <c r="D10" s="7"/>
      <c r="E10" s="7"/>
      <c r="F10" s="7"/>
    </row>
    <row r="11" spans="1:7" ht="15.75" customHeight="1" x14ac:dyDescent="0.25">
      <c r="A11" s="82"/>
      <c r="B11" s="82"/>
      <c r="C11" s="6" t="s">
        <v>22</v>
      </c>
      <c r="D11" s="7"/>
      <c r="E11" s="7"/>
      <c r="F11" s="7"/>
    </row>
    <row r="12" spans="1:7" ht="15.75" customHeight="1" x14ac:dyDescent="0.25">
      <c r="A12" s="82"/>
      <c r="B12" s="83" t="s">
        <v>23</v>
      </c>
      <c r="C12" s="6" t="s">
        <v>24</v>
      </c>
      <c r="D12" s="7"/>
      <c r="E12" s="7"/>
      <c r="F12" s="7"/>
    </row>
    <row r="13" spans="1:7" ht="15.75" customHeight="1" x14ac:dyDescent="0.25">
      <c r="A13" s="82"/>
      <c r="B13" s="82"/>
      <c r="C13" s="6" t="s">
        <v>25</v>
      </c>
      <c r="D13" s="7"/>
      <c r="E13" s="7"/>
      <c r="F13" s="7"/>
    </row>
    <row r="14" spans="1:7" ht="15.75" customHeight="1" x14ac:dyDescent="0.25">
      <c r="A14" s="82"/>
      <c r="B14" s="82"/>
      <c r="C14" s="6" t="s">
        <v>26</v>
      </c>
      <c r="D14" s="7"/>
      <c r="E14" s="7"/>
      <c r="F14" s="7"/>
    </row>
    <row r="15" spans="1:7" ht="15.75" customHeight="1" x14ac:dyDescent="0.25">
      <c r="A15" s="82"/>
      <c r="B15" s="82"/>
      <c r="C15" s="6" t="s">
        <v>27</v>
      </c>
      <c r="D15" s="7"/>
      <c r="E15" s="7"/>
      <c r="F15" s="7"/>
    </row>
    <row r="16" spans="1:7" ht="15.75" customHeight="1" x14ac:dyDescent="0.25">
      <c r="A16" s="82"/>
      <c r="B16" s="82"/>
      <c r="C16" s="6" t="s">
        <v>28</v>
      </c>
      <c r="D16" s="7"/>
      <c r="E16" s="7"/>
      <c r="F16" s="7"/>
    </row>
    <row r="17" spans="1:6" ht="15.75" customHeight="1" x14ac:dyDescent="0.25">
      <c r="A17" s="82"/>
      <c r="B17" s="82"/>
      <c r="C17" s="6" t="s">
        <v>29</v>
      </c>
      <c r="D17" s="7"/>
      <c r="E17" s="7"/>
      <c r="F17" s="7"/>
    </row>
    <row r="18" spans="1:6" ht="15.75" customHeight="1" x14ac:dyDescent="0.25">
      <c r="A18" s="82"/>
      <c r="B18" s="82"/>
      <c r="C18" s="6" t="s">
        <v>30</v>
      </c>
      <c r="D18" s="7"/>
      <c r="E18" s="7"/>
      <c r="F18" s="7"/>
    </row>
    <row r="19" spans="1:6" ht="15.75" customHeight="1" x14ac:dyDescent="0.25">
      <c r="A19" s="82"/>
      <c r="B19" s="82"/>
      <c r="C19" s="6" t="s">
        <v>31</v>
      </c>
      <c r="D19" s="7"/>
      <c r="E19" s="7"/>
      <c r="F19" s="7"/>
    </row>
    <row r="20" spans="1:6" ht="15.75" customHeight="1" x14ac:dyDescent="0.25">
      <c r="A20" s="82"/>
      <c r="B20" s="82"/>
      <c r="C20" s="6" t="s">
        <v>32</v>
      </c>
      <c r="D20" s="7"/>
      <c r="E20" s="7"/>
      <c r="F20" s="7"/>
    </row>
    <row r="21" spans="1:6" ht="15.75" customHeight="1" x14ac:dyDescent="0.25">
      <c r="A21" s="82"/>
      <c r="B21" s="82"/>
      <c r="C21" s="6" t="s">
        <v>34</v>
      </c>
      <c r="D21" s="7"/>
      <c r="E21" s="7"/>
      <c r="F21" s="7"/>
    </row>
    <row r="22" spans="1:6" ht="15.75" customHeight="1" x14ac:dyDescent="0.25">
      <c r="A22" s="82"/>
      <c r="B22" s="82"/>
      <c r="C22" s="6" t="s">
        <v>35</v>
      </c>
      <c r="D22" s="7"/>
      <c r="E22" s="7"/>
      <c r="F22" s="7"/>
    </row>
    <row r="23" spans="1:6" ht="15.75" customHeight="1" x14ac:dyDescent="0.25">
      <c r="A23" s="82"/>
      <c r="B23" s="83" t="s">
        <v>36</v>
      </c>
      <c r="C23" s="6" t="s">
        <v>37</v>
      </c>
      <c r="D23" s="7"/>
      <c r="E23" s="7"/>
      <c r="F23" s="7"/>
    </row>
    <row r="24" spans="1:6" ht="15.75" customHeight="1" x14ac:dyDescent="0.25">
      <c r="A24" s="82"/>
      <c r="B24" s="82"/>
      <c r="C24" s="6" t="s">
        <v>38</v>
      </c>
      <c r="D24" s="7"/>
      <c r="E24" s="7"/>
      <c r="F24" s="7"/>
    </row>
    <row r="25" spans="1:6" ht="15.75" customHeight="1" x14ac:dyDescent="0.25">
      <c r="A25" s="82"/>
      <c r="B25" s="82"/>
      <c r="C25" s="6" t="s">
        <v>39</v>
      </c>
      <c r="D25" s="7"/>
      <c r="E25" s="7"/>
      <c r="F25" s="7"/>
    </row>
    <row r="26" spans="1:6" ht="15.75" customHeight="1" x14ac:dyDescent="0.25">
      <c r="A26" s="82"/>
      <c r="B26" s="82"/>
      <c r="C26" s="6" t="s">
        <v>40</v>
      </c>
      <c r="D26" s="7"/>
      <c r="E26" s="7"/>
      <c r="F26" s="7"/>
    </row>
    <row r="27" spans="1:6" ht="15.75" customHeight="1" x14ac:dyDescent="0.25">
      <c r="A27" s="82"/>
      <c r="B27" s="82"/>
      <c r="C27" s="6" t="s">
        <v>41</v>
      </c>
      <c r="D27" s="7"/>
      <c r="E27" s="7"/>
      <c r="F27" s="7"/>
    </row>
    <row r="28" spans="1:6" ht="15.75" customHeight="1" x14ac:dyDescent="0.25">
      <c r="A28" s="82"/>
      <c r="B28" s="82"/>
      <c r="C28" s="6" t="s">
        <v>42</v>
      </c>
      <c r="D28" s="7"/>
      <c r="E28" s="7"/>
      <c r="F28" s="7"/>
    </row>
    <row r="29" spans="1:6" ht="15.75" customHeight="1" x14ac:dyDescent="0.25">
      <c r="A29" s="82"/>
      <c r="B29" s="82"/>
      <c r="C29" s="6" t="s">
        <v>43</v>
      </c>
      <c r="D29" s="7"/>
      <c r="E29" s="7"/>
      <c r="F29" s="7"/>
    </row>
    <row r="30" spans="1:6" ht="15.75" customHeight="1" x14ac:dyDescent="0.25">
      <c r="A30" s="82"/>
      <c r="B30" s="82"/>
      <c r="C30" s="6" t="s">
        <v>44</v>
      </c>
      <c r="D30" s="7"/>
      <c r="E30" s="7"/>
      <c r="F30" s="7"/>
    </row>
    <row r="31" spans="1:6" ht="15.75" customHeight="1" x14ac:dyDescent="0.25">
      <c r="A31" s="82"/>
      <c r="B31" s="83" t="s">
        <v>45</v>
      </c>
      <c r="C31" s="6" t="s">
        <v>46</v>
      </c>
      <c r="D31" s="7"/>
      <c r="E31" s="7"/>
      <c r="F31" s="7"/>
    </row>
    <row r="32" spans="1:6" ht="15.75" customHeight="1" x14ac:dyDescent="0.25">
      <c r="A32" s="82"/>
      <c r="B32" s="82"/>
      <c r="C32" s="6" t="s">
        <v>47</v>
      </c>
      <c r="D32" s="7"/>
      <c r="E32" s="7"/>
      <c r="F32" s="7"/>
    </row>
    <row r="33" spans="1:6" ht="15.75" customHeight="1" x14ac:dyDescent="0.25">
      <c r="A33" s="82"/>
      <c r="B33" s="82"/>
      <c r="C33" s="6" t="s">
        <v>48</v>
      </c>
      <c r="D33" s="7"/>
      <c r="E33" s="7"/>
      <c r="F33" s="7"/>
    </row>
    <row r="34" spans="1:6" ht="15.75" customHeight="1" x14ac:dyDescent="0.25">
      <c r="A34" s="82"/>
      <c r="B34" s="82"/>
      <c r="C34" s="6" t="s">
        <v>49</v>
      </c>
      <c r="D34" s="7"/>
      <c r="E34" s="7"/>
      <c r="F34" s="7"/>
    </row>
    <row r="35" spans="1:6" ht="15.75" customHeight="1" x14ac:dyDescent="0.25">
      <c r="A35" s="82"/>
      <c r="B35" s="82"/>
      <c r="C35" s="6" t="s">
        <v>50</v>
      </c>
      <c r="D35" s="7"/>
      <c r="E35" s="7"/>
      <c r="F35" s="7"/>
    </row>
    <row r="36" spans="1:6" ht="15.75" customHeight="1" x14ac:dyDescent="0.25">
      <c r="A36" s="82"/>
      <c r="B36" s="83" t="s">
        <v>51</v>
      </c>
      <c r="C36" s="6" t="s">
        <v>52</v>
      </c>
      <c r="D36" s="7"/>
      <c r="E36" s="7"/>
      <c r="F36" s="7"/>
    </row>
    <row r="37" spans="1:6" ht="15.75" customHeight="1" x14ac:dyDescent="0.25">
      <c r="A37" s="82"/>
      <c r="B37" s="82"/>
      <c r="C37" s="6" t="s">
        <v>53</v>
      </c>
      <c r="D37" s="7"/>
      <c r="E37" s="7"/>
      <c r="F37" s="7"/>
    </row>
    <row r="38" spans="1:6" ht="15.75" customHeight="1" x14ac:dyDescent="0.25">
      <c r="A38" s="82"/>
      <c r="B38" s="82"/>
      <c r="C38" s="6" t="s">
        <v>54</v>
      </c>
      <c r="D38" s="7"/>
      <c r="E38" s="7"/>
      <c r="F38" s="7"/>
    </row>
    <row r="39" spans="1:6" ht="15.75" customHeight="1" x14ac:dyDescent="0.25">
      <c r="A39" s="82"/>
      <c r="B39" s="82"/>
      <c r="C39" s="6" t="s">
        <v>55</v>
      </c>
      <c r="D39" s="7"/>
      <c r="E39" s="7"/>
      <c r="F39" s="7"/>
    </row>
    <row r="40" spans="1:6" ht="15.75" customHeight="1" x14ac:dyDescent="0.25">
      <c r="A40" s="82"/>
      <c r="B40" s="82"/>
      <c r="C40" s="6" t="s">
        <v>56</v>
      </c>
      <c r="D40" s="7"/>
      <c r="E40" s="7"/>
      <c r="F40" s="7"/>
    </row>
    <row r="41" spans="1:6" ht="15.75" customHeight="1" x14ac:dyDescent="0.25">
      <c r="A41" s="82"/>
      <c r="B41" s="82"/>
      <c r="C41" s="6" t="s">
        <v>57</v>
      </c>
      <c r="D41" s="7"/>
      <c r="E41" s="7"/>
      <c r="F41" s="7"/>
    </row>
    <row r="42" spans="1:6" ht="15.75" customHeight="1" x14ac:dyDescent="0.25">
      <c r="A42" s="82"/>
      <c r="B42" s="82"/>
      <c r="C42" s="6" t="s">
        <v>58</v>
      </c>
      <c r="D42" s="7"/>
      <c r="E42" s="7"/>
      <c r="F42" s="7"/>
    </row>
    <row r="43" spans="1:6" ht="15.75" customHeight="1" x14ac:dyDescent="0.25">
      <c r="A43" s="82"/>
      <c r="B43" s="83" t="s">
        <v>59</v>
      </c>
      <c r="C43" s="6" t="s">
        <v>60</v>
      </c>
      <c r="D43" s="7"/>
      <c r="E43" s="7"/>
      <c r="F43" s="7"/>
    </row>
    <row r="44" spans="1:6" ht="15.75" customHeight="1" x14ac:dyDescent="0.25">
      <c r="A44" s="82"/>
      <c r="B44" s="82"/>
      <c r="C44" s="9" t="s">
        <v>61</v>
      </c>
      <c r="D44" s="7"/>
      <c r="E44" s="7"/>
      <c r="F44" s="7"/>
    </row>
    <row r="45" spans="1:6" ht="15.75" customHeight="1" x14ac:dyDescent="0.25">
      <c r="A45" s="82"/>
      <c r="B45" s="82"/>
      <c r="C45" s="6" t="s">
        <v>62</v>
      </c>
      <c r="D45" s="7"/>
      <c r="E45" s="7"/>
      <c r="F45" s="7"/>
    </row>
    <row r="46" spans="1:6" ht="15.75" customHeight="1" x14ac:dyDescent="0.25">
      <c r="A46" s="82"/>
      <c r="B46" s="82"/>
      <c r="C46" s="6" t="s">
        <v>63</v>
      </c>
      <c r="D46" s="7"/>
      <c r="E46" s="7"/>
      <c r="F46" s="7"/>
    </row>
    <row r="47" spans="1:6" ht="15.75" customHeight="1" x14ac:dyDescent="0.25">
      <c r="A47" s="82"/>
      <c r="B47" s="82"/>
      <c r="C47" s="6" t="s">
        <v>64</v>
      </c>
      <c r="D47" s="7"/>
      <c r="E47" s="7"/>
      <c r="F47" s="7"/>
    </row>
    <row r="48" spans="1:6" ht="13.2" x14ac:dyDescent="0.25">
      <c r="A48" s="82"/>
      <c r="B48" s="82"/>
      <c r="C48" s="6" t="s">
        <v>65</v>
      </c>
      <c r="D48" s="7"/>
      <c r="E48" s="7"/>
      <c r="F48" s="7"/>
    </row>
    <row r="49" spans="1:6" ht="13.2" x14ac:dyDescent="0.25">
      <c r="A49" s="82"/>
      <c r="B49" s="82"/>
      <c r="C49" s="6" t="s">
        <v>66</v>
      </c>
      <c r="D49" s="7"/>
      <c r="E49" s="7"/>
      <c r="F49" s="7"/>
    </row>
    <row r="50" spans="1:6" ht="26.4" x14ac:dyDescent="0.25">
      <c r="A50" s="82"/>
      <c r="B50" s="83" t="s">
        <v>67</v>
      </c>
      <c r="C50" s="6" t="s">
        <v>68</v>
      </c>
      <c r="D50" s="7"/>
      <c r="E50" s="7"/>
      <c r="F50" s="7"/>
    </row>
    <row r="51" spans="1:6" ht="13.2" x14ac:dyDescent="0.25">
      <c r="A51" s="82"/>
      <c r="B51" s="82"/>
      <c r="C51" s="6" t="s">
        <v>69</v>
      </c>
      <c r="D51" s="7"/>
      <c r="E51" s="7"/>
      <c r="F51" s="7"/>
    </row>
    <row r="52" spans="1:6" ht="13.2" x14ac:dyDescent="0.25">
      <c r="A52" s="82"/>
      <c r="B52" s="82"/>
      <c r="C52" s="6" t="s">
        <v>70</v>
      </c>
      <c r="D52" s="7"/>
      <c r="E52" s="7"/>
      <c r="F52" s="7"/>
    </row>
    <row r="53" spans="1:6" ht="26.4" x14ac:dyDescent="0.25">
      <c r="A53" s="82"/>
      <c r="B53" s="82"/>
      <c r="C53" s="6" t="s">
        <v>71</v>
      </c>
      <c r="D53" s="7"/>
      <c r="E53" s="7"/>
      <c r="F53" s="7"/>
    </row>
    <row r="54" spans="1:6" ht="13.2" x14ac:dyDescent="0.25">
      <c r="A54" s="82"/>
      <c r="B54" s="83" t="s">
        <v>72</v>
      </c>
      <c r="C54" s="6" t="s">
        <v>73</v>
      </c>
      <c r="D54" s="7"/>
      <c r="E54" s="7"/>
      <c r="F54" s="7"/>
    </row>
    <row r="55" spans="1:6" ht="13.2" x14ac:dyDescent="0.25">
      <c r="A55" s="82"/>
      <c r="B55" s="82"/>
      <c r="C55" s="6" t="s">
        <v>74</v>
      </c>
      <c r="D55" s="7"/>
      <c r="E55" s="7"/>
      <c r="F55" s="7"/>
    </row>
    <row r="56" spans="1:6" ht="13.2" x14ac:dyDescent="0.25">
      <c r="A56" s="82"/>
      <c r="B56" s="82"/>
      <c r="C56" s="6" t="s">
        <v>75</v>
      </c>
      <c r="D56" s="7"/>
      <c r="E56" s="7"/>
      <c r="F56" s="7"/>
    </row>
    <row r="57" spans="1:6" ht="13.2" x14ac:dyDescent="0.25">
      <c r="A57" s="82"/>
      <c r="B57" s="82"/>
      <c r="C57" s="6" t="s">
        <v>76</v>
      </c>
      <c r="D57" s="7"/>
      <c r="E57" s="7"/>
      <c r="F57" s="7"/>
    </row>
    <row r="58" spans="1:6" ht="13.2" x14ac:dyDescent="0.25">
      <c r="A58" s="82"/>
      <c r="B58" s="83" t="s">
        <v>77</v>
      </c>
      <c r="C58" s="6" t="s">
        <v>78</v>
      </c>
      <c r="D58" s="7"/>
      <c r="E58" s="7"/>
      <c r="F58" s="7"/>
    </row>
    <row r="59" spans="1:6" ht="13.2" x14ac:dyDescent="0.25">
      <c r="A59" s="82"/>
      <c r="B59" s="82"/>
      <c r="C59" s="6" t="s">
        <v>79</v>
      </c>
      <c r="D59" s="7"/>
      <c r="E59" s="7"/>
      <c r="F59" s="7"/>
    </row>
    <row r="60" spans="1:6" ht="26.4" x14ac:dyDescent="0.25">
      <c r="A60" s="82"/>
      <c r="B60" s="82"/>
      <c r="C60" s="6" t="s">
        <v>80</v>
      </c>
      <c r="D60" s="7"/>
      <c r="E60" s="7"/>
      <c r="F60" s="7"/>
    </row>
    <row r="61" spans="1:6" ht="13.2" x14ac:dyDescent="0.25">
      <c r="A61" s="82"/>
      <c r="B61" s="82"/>
      <c r="C61" s="6" t="s">
        <v>81</v>
      </c>
      <c r="D61" s="7"/>
      <c r="E61" s="7"/>
      <c r="F61" s="7"/>
    </row>
    <row r="62" spans="1:6" ht="26.4" x14ac:dyDescent="0.25">
      <c r="A62" s="82"/>
      <c r="B62" s="82"/>
      <c r="C62" s="6" t="s">
        <v>82</v>
      </c>
      <c r="D62" s="7"/>
      <c r="E62" s="7"/>
      <c r="F62" s="7"/>
    </row>
    <row r="63" spans="1:6" ht="13.2" x14ac:dyDescent="0.25">
      <c r="A63" s="82"/>
      <c r="B63" s="83" t="s">
        <v>83</v>
      </c>
      <c r="C63" s="6" t="s">
        <v>84</v>
      </c>
      <c r="D63" s="7"/>
      <c r="E63" s="7"/>
      <c r="F63" s="7"/>
    </row>
    <row r="64" spans="1:6" ht="13.2" x14ac:dyDescent="0.25">
      <c r="A64" s="82"/>
      <c r="B64" s="82"/>
      <c r="C64" s="6" t="s">
        <v>85</v>
      </c>
      <c r="D64" s="7"/>
      <c r="E64" s="7"/>
      <c r="F64" s="7"/>
    </row>
    <row r="65" spans="1:6" ht="13.2" x14ac:dyDescent="0.25">
      <c r="A65" s="82"/>
      <c r="B65" s="82"/>
      <c r="C65" s="6" t="s">
        <v>86</v>
      </c>
      <c r="D65" s="7"/>
      <c r="E65" s="7"/>
      <c r="F65" s="7"/>
    </row>
    <row r="66" spans="1:6" ht="13.2" x14ac:dyDescent="0.25">
      <c r="A66" s="82"/>
      <c r="B66" s="82"/>
      <c r="C66" s="6" t="s">
        <v>87</v>
      </c>
      <c r="D66" s="7"/>
      <c r="E66" s="7"/>
      <c r="F66" s="7"/>
    </row>
    <row r="67" spans="1:6" ht="13.2" x14ac:dyDescent="0.25">
      <c r="A67" s="82"/>
      <c r="B67" s="82"/>
      <c r="C67" s="6" t="s">
        <v>88</v>
      </c>
      <c r="D67" s="7"/>
      <c r="E67" s="7"/>
      <c r="F67" s="7"/>
    </row>
    <row r="68" spans="1:6" ht="13.2" x14ac:dyDescent="0.25">
      <c r="A68" s="82"/>
      <c r="B68" s="82"/>
      <c r="C68" s="6" t="s">
        <v>89</v>
      </c>
      <c r="D68" s="7"/>
      <c r="E68" s="7"/>
      <c r="F68" s="7"/>
    </row>
    <row r="69" spans="1:6" ht="26.4" x14ac:dyDescent="0.25">
      <c r="A69" s="82"/>
      <c r="B69" s="82"/>
      <c r="C69" s="6" t="s">
        <v>90</v>
      </c>
      <c r="D69" s="7"/>
      <c r="E69" s="7"/>
      <c r="F69" s="7"/>
    </row>
    <row r="70" spans="1:6" ht="13.2" x14ac:dyDescent="0.25">
      <c r="C70" s="6"/>
    </row>
    <row r="71" spans="1:6" ht="13.2" x14ac:dyDescent="0.25">
      <c r="C71" s="6"/>
    </row>
    <row r="72" spans="1:6" ht="13.2" x14ac:dyDescent="0.25">
      <c r="C72" s="6"/>
    </row>
    <row r="73" spans="1:6" ht="13.2" x14ac:dyDescent="0.25">
      <c r="C73" s="6"/>
    </row>
    <row r="74" spans="1:6" ht="13.2" x14ac:dyDescent="0.25">
      <c r="C74" s="6"/>
    </row>
    <row r="75" spans="1:6" ht="13.2" x14ac:dyDescent="0.25">
      <c r="C75" s="6"/>
    </row>
    <row r="76" spans="1:6" ht="13.2" x14ac:dyDescent="0.25">
      <c r="C76" s="6"/>
    </row>
    <row r="77" spans="1:6" ht="13.2" x14ac:dyDescent="0.25">
      <c r="C77" s="6"/>
    </row>
    <row r="78" spans="1:6" ht="13.2" x14ac:dyDescent="0.25">
      <c r="C78" s="6"/>
    </row>
    <row r="79" spans="1:6" ht="13.2" x14ac:dyDescent="0.25">
      <c r="C79" s="6"/>
    </row>
  </sheetData>
  <mergeCells count="20">
    <mergeCell ref="A2:A11"/>
    <mergeCell ref="B2:B11"/>
    <mergeCell ref="A12:A22"/>
    <mergeCell ref="B12:B22"/>
    <mergeCell ref="A23:A30"/>
    <mergeCell ref="B23:B30"/>
    <mergeCell ref="A63:A69"/>
    <mergeCell ref="B63:B69"/>
    <mergeCell ref="A31:A35"/>
    <mergeCell ref="A36:A42"/>
    <mergeCell ref="B36:B42"/>
    <mergeCell ref="A43:A49"/>
    <mergeCell ref="B43:B49"/>
    <mergeCell ref="A50:A53"/>
    <mergeCell ref="B50:B53"/>
    <mergeCell ref="B31:B35"/>
    <mergeCell ref="A54:A57"/>
    <mergeCell ref="B54:B57"/>
    <mergeCell ref="A58:A62"/>
    <mergeCell ref="B58:B62"/>
  </mergeCells>
  <conditionalFormatting sqref="D2:D69">
    <cfRule type="containsText" dxfId="4" priority="4" operator="containsText" text="Must Have">
      <formula>NOT(ISERROR(SEARCH("Must Have",D2)))</formula>
    </cfRule>
    <cfRule type="containsText" dxfId="3" priority="5" operator="containsText" text="Nice to Have">
      <formula>NOT(ISERROR(SEARCH("Nice to Have",D2)))</formula>
    </cfRule>
  </conditionalFormatting>
  <conditionalFormatting sqref="F2:F69">
    <cfRule type="containsText" dxfId="2" priority="1" stopIfTrue="1" operator="containsText" text="Partially">
      <formula>NOT(ISERROR(SEARCH("Partially",F2)))</formula>
    </cfRule>
    <cfRule type="containsText" dxfId="1" priority="2" operator="containsText" text="Not Available">
      <formula>NOT(ISERROR(SEARCH("Not Available",F2)))</formula>
    </cfRule>
    <cfRule type="containsText" dxfId="0" priority="3" operator="containsText" text="Available">
      <formula>NOT(ISERROR(SEARCH("Available",F2)))</formula>
    </cfRule>
  </conditionalFormatting>
  <dataValidations count="3">
    <dataValidation type="list" allowBlank="1" showErrorMessage="1" sqref="E2:E69" xr:uid="{7A33AFF3-7BA8-2D4A-A342-B8ACEBCA3EAA}">
      <formula1>"P1,P2,P3"</formula1>
    </dataValidation>
    <dataValidation type="list" allowBlank="1" showErrorMessage="1" sqref="F2:F69" xr:uid="{983BA556-8AE0-2147-B718-6E700CA40A40}">
      <formula1>"Available,Partially,Not Available,Other (See Comment)"</formula1>
    </dataValidation>
    <dataValidation type="list" allowBlank="1" showErrorMessage="1" sqref="D2:D69" xr:uid="{76327D69-BD0C-D84D-A5B0-81048BA8EA39}">
      <formula1>"Must Have,Nice to Have,Not Required"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59"/>
  <sheetViews>
    <sheetView showGridLines="0" topLeftCell="A25" workbookViewId="0">
      <selection activeCell="E53" sqref="E53"/>
    </sheetView>
  </sheetViews>
  <sheetFormatPr defaultColWidth="12.6640625" defaultRowHeight="15.75" customHeight="1" x14ac:dyDescent="0.25"/>
  <cols>
    <col min="1" max="1" width="25.44140625" style="25" customWidth="1"/>
    <col min="2" max="3" width="12.6640625" style="25"/>
    <col min="4" max="4" width="17.6640625" style="25" customWidth="1"/>
    <col min="5" max="5" width="18.33203125" style="25" customWidth="1"/>
    <col min="6" max="6" width="20.109375" style="25" customWidth="1"/>
    <col min="7" max="7" width="59.77734375" style="25" customWidth="1"/>
    <col min="8" max="16384" width="12.6640625" style="25"/>
  </cols>
  <sheetData>
    <row r="1" spans="1:7" ht="72.75" customHeight="1" x14ac:dyDescent="0.25">
      <c r="A1" s="98" t="s">
        <v>91</v>
      </c>
      <c r="B1" s="89"/>
      <c r="C1" s="89"/>
      <c r="D1" s="89"/>
      <c r="E1" s="89"/>
      <c r="F1" s="99" t="s">
        <v>92</v>
      </c>
      <c r="G1" s="89"/>
    </row>
    <row r="2" spans="1:7" ht="13.2" x14ac:dyDescent="0.25">
      <c r="A2" s="100" t="s">
        <v>93</v>
      </c>
      <c r="B2" s="89"/>
      <c r="C2" s="89"/>
      <c r="D2" s="89"/>
      <c r="E2" s="89"/>
      <c r="F2" s="89"/>
      <c r="G2" s="89"/>
    </row>
    <row r="3" spans="1:7" ht="13.2" x14ac:dyDescent="0.25">
      <c r="A3" s="93" t="s">
        <v>94</v>
      </c>
      <c r="B3" s="92"/>
      <c r="C3" s="27"/>
      <c r="D3" s="28" t="s">
        <v>95</v>
      </c>
      <c r="E3" s="29" t="s">
        <v>96</v>
      </c>
      <c r="F3" s="28" t="s">
        <v>97</v>
      </c>
      <c r="G3" s="30" t="s">
        <v>98</v>
      </c>
    </row>
    <row r="4" spans="1:7" ht="13.2" x14ac:dyDescent="0.25">
      <c r="A4" s="88" t="s">
        <v>99</v>
      </c>
      <c r="B4" s="89"/>
      <c r="C4" s="89"/>
      <c r="D4" s="32">
        <v>5</v>
      </c>
      <c r="E4" s="32">
        <v>5</v>
      </c>
      <c r="F4" s="32">
        <v>5</v>
      </c>
      <c r="G4" s="33" t="s">
        <v>100</v>
      </c>
    </row>
    <row r="5" spans="1:7" ht="13.2" x14ac:dyDescent="0.25">
      <c r="A5" s="88" t="s">
        <v>101</v>
      </c>
      <c r="B5" s="89"/>
      <c r="C5" s="89"/>
      <c r="D5" s="32">
        <v>5</v>
      </c>
      <c r="E5" s="32">
        <v>3</v>
      </c>
      <c r="F5" s="32">
        <v>2</v>
      </c>
      <c r="G5" s="33" t="s">
        <v>102</v>
      </c>
    </row>
    <row r="6" spans="1:7" ht="13.2" x14ac:dyDescent="0.25">
      <c r="A6" s="88" t="s">
        <v>103</v>
      </c>
      <c r="B6" s="89"/>
      <c r="C6" s="89"/>
      <c r="D6" s="32">
        <v>2</v>
      </c>
      <c r="E6" s="32">
        <v>4</v>
      </c>
      <c r="F6" s="32">
        <v>3</v>
      </c>
      <c r="G6" s="33" t="s">
        <v>104</v>
      </c>
    </row>
    <row r="7" spans="1:7" ht="13.2" x14ac:dyDescent="0.25">
      <c r="A7" s="90" t="s">
        <v>105</v>
      </c>
      <c r="B7" s="87"/>
      <c r="C7" s="87"/>
      <c r="D7" s="34">
        <f t="shared" ref="D7:F7" si="0">AVERAGE(D4:D6)</f>
        <v>4</v>
      </c>
      <c r="E7" s="35">
        <f t="shared" si="0"/>
        <v>4</v>
      </c>
      <c r="F7" s="34">
        <f t="shared" si="0"/>
        <v>3.3333333333333335</v>
      </c>
      <c r="G7" s="36"/>
    </row>
    <row r="8" spans="1:7" ht="13.2" x14ac:dyDescent="0.25">
      <c r="A8" s="93" t="s">
        <v>106</v>
      </c>
      <c r="B8" s="92"/>
      <c r="C8" s="27"/>
      <c r="D8" s="28" t="s">
        <v>95</v>
      </c>
      <c r="E8" s="29" t="s">
        <v>96</v>
      </c>
      <c r="F8" s="28" t="s">
        <v>97</v>
      </c>
      <c r="G8" s="30" t="s">
        <v>98</v>
      </c>
    </row>
    <row r="9" spans="1:7" ht="13.2" x14ac:dyDescent="0.25">
      <c r="A9" s="94" t="s">
        <v>107</v>
      </c>
      <c r="B9" s="92"/>
      <c r="C9" s="92"/>
      <c r="D9" s="37">
        <v>5</v>
      </c>
      <c r="E9" s="37">
        <v>5</v>
      </c>
      <c r="F9" s="37">
        <v>5</v>
      </c>
      <c r="G9" s="38" t="s">
        <v>108</v>
      </c>
    </row>
    <row r="10" spans="1:7" ht="13.2" x14ac:dyDescent="0.25">
      <c r="A10" s="88" t="s">
        <v>109</v>
      </c>
      <c r="B10" s="89"/>
      <c r="C10" s="89"/>
      <c r="D10" s="32">
        <v>1</v>
      </c>
      <c r="E10" s="32">
        <v>5</v>
      </c>
      <c r="F10" s="32">
        <v>4</v>
      </c>
      <c r="G10" s="33" t="s">
        <v>110</v>
      </c>
    </row>
    <row r="11" spans="1:7" ht="13.2" x14ac:dyDescent="0.25">
      <c r="A11" s="88" t="s">
        <v>111</v>
      </c>
      <c r="B11" s="89"/>
      <c r="C11" s="89"/>
      <c r="D11" s="32">
        <v>2</v>
      </c>
      <c r="E11" s="32">
        <v>4</v>
      </c>
      <c r="F11" s="32">
        <v>3</v>
      </c>
      <c r="G11" s="33" t="s">
        <v>112</v>
      </c>
    </row>
    <row r="12" spans="1:7" ht="13.2" x14ac:dyDescent="0.25">
      <c r="A12" s="88" t="s">
        <v>113</v>
      </c>
      <c r="B12" s="89"/>
      <c r="C12" s="89"/>
      <c r="D12" s="39">
        <v>5</v>
      </c>
      <c r="E12" s="39">
        <v>4</v>
      </c>
      <c r="F12" s="39">
        <v>3</v>
      </c>
      <c r="G12" s="33" t="s">
        <v>114</v>
      </c>
    </row>
    <row r="13" spans="1:7" ht="13.2" x14ac:dyDescent="0.25">
      <c r="A13" s="95" t="s">
        <v>115</v>
      </c>
      <c r="B13" s="87"/>
      <c r="C13" s="87"/>
      <c r="D13" s="40">
        <v>2</v>
      </c>
      <c r="E13" s="41">
        <v>5</v>
      </c>
      <c r="F13" s="40">
        <v>3</v>
      </c>
      <c r="G13" s="42" t="s">
        <v>116</v>
      </c>
    </row>
    <row r="14" spans="1:7" ht="13.2" x14ac:dyDescent="0.25">
      <c r="A14" s="90" t="s">
        <v>105</v>
      </c>
      <c r="B14" s="87"/>
      <c r="C14" s="87"/>
      <c r="D14" s="34">
        <f t="shared" ref="D14:F14" si="1">AVERAGE(D9:D13)</f>
        <v>3</v>
      </c>
      <c r="E14" s="35">
        <f t="shared" si="1"/>
        <v>4.5999999999999996</v>
      </c>
      <c r="F14" s="34">
        <f t="shared" si="1"/>
        <v>3.6</v>
      </c>
      <c r="G14" s="36"/>
    </row>
    <row r="15" spans="1:7" ht="13.2" x14ac:dyDescent="0.25">
      <c r="A15" s="93" t="s">
        <v>117</v>
      </c>
      <c r="B15" s="92"/>
      <c r="C15" s="27"/>
      <c r="D15" s="28" t="s">
        <v>95</v>
      </c>
      <c r="E15" s="29" t="s">
        <v>96</v>
      </c>
      <c r="F15" s="28" t="s">
        <v>97</v>
      </c>
      <c r="G15" s="30" t="s">
        <v>98</v>
      </c>
    </row>
    <row r="16" spans="1:7" ht="27.6" x14ac:dyDescent="0.25">
      <c r="A16" s="96" t="s">
        <v>105</v>
      </c>
      <c r="B16" s="97"/>
      <c r="C16" s="97"/>
      <c r="D16" s="43">
        <f>IFERROR('Vendor 1 Functional Requirement'!E82,"Fill Out Vendor 1 RFP First")</f>
        <v>4.8991935483870961</v>
      </c>
      <c r="E16" s="44" t="str">
        <f>IFERROR('Vendor 2 Functional Requirement'!E82,"Fill Out Vendor 2 RFP First")</f>
        <v>Fill Out Vendor 2 RFP First</v>
      </c>
      <c r="F16" s="45" t="str">
        <f>IFERROR('Vendor 3 Functional Requirement'!E82,"Fill Out Vendor 3 RFP First")</f>
        <v>Fill Out Vendor 3 RFP First</v>
      </c>
      <c r="G16" s="46" t="s">
        <v>118</v>
      </c>
    </row>
    <row r="17" spans="1:7" ht="13.2" x14ac:dyDescent="0.25">
      <c r="A17" s="93" t="s">
        <v>119</v>
      </c>
      <c r="B17" s="92"/>
      <c r="C17" s="27"/>
      <c r="D17" s="28" t="s">
        <v>95</v>
      </c>
      <c r="E17" s="29" t="s">
        <v>96</v>
      </c>
      <c r="F17" s="28" t="s">
        <v>97</v>
      </c>
      <c r="G17" s="30" t="s">
        <v>98</v>
      </c>
    </row>
    <row r="18" spans="1:7" ht="13.2" x14ac:dyDescent="0.25">
      <c r="A18" s="94" t="s">
        <v>120</v>
      </c>
      <c r="B18" s="92"/>
      <c r="C18" s="92"/>
      <c r="D18" s="37">
        <v>5</v>
      </c>
      <c r="E18" s="47">
        <v>5</v>
      </c>
      <c r="F18" s="37">
        <v>5</v>
      </c>
      <c r="G18" s="38" t="s">
        <v>121</v>
      </c>
    </row>
    <row r="19" spans="1:7" ht="13.2" x14ac:dyDescent="0.25">
      <c r="A19" s="88" t="s">
        <v>122</v>
      </c>
      <c r="B19" s="89"/>
      <c r="C19" s="89"/>
      <c r="D19" s="32">
        <v>5</v>
      </c>
      <c r="E19" s="48">
        <v>3</v>
      </c>
      <c r="F19" s="32">
        <v>2</v>
      </c>
      <c r="G19" s="33" t="s">
        <v>123</v>
      </c>
    </row>
    <row r="20" spans="1:7" ht="13.2" x14ac:dyDescent="0.25">
      <c r="A20" s="88" t="s">
        <v>77</v>
      </c>
      <c r="B20" s="89"/>
      <c r="C20" s="89"/>
      <c r="D20" s="32">
        <v>5</v>
      </c>
      <c r="E20" s="48">
        <v>4</v>
      </c>
      <c r="F20" s="32">
        <v>3</v>
      </c>
      <c r="G20" s="33" t="s">
        <v>124</v>
      </c>
    </row>
    <row r="21" spans="1:7" ht="13.2" x14ac:dyDescent="0.25">
      <c r="A21" s="95" t="s">
        <v>125</v>
      </c>
      <c r="B21" s="87"/>
      <c r="C21" s="87"/>
      <c r="D21" s="40"/>
      <c r="E21" s="41"/>
      <c r="F21" s="40"/>
      <c r="G21" s="42"/>
    </row>
    <row r="22" spans="1:7" ht="13.2" x14ac:dyDescent="0.25">
      <c r="A22" s="90" t="s">
        <v>105</v>
      </c>
      <c r="B22" s="87"/>
      <c r="C22" s="87"/>
      <c r="D22" s="34">
        <f t="shared" ref="D22:F22" si="2">AVERAGE(D18:D21)</f>
        <v>5</v>
      </c>
      <c r="E22" s="35">
        <f t="shared" si="2"/>
        <v>4</v>
      </c>
      <c r="F22" s="34">
        <f t="shared" si="2"/>
        <v>3.3333333333333335</v>
      </c>
      <c r="G22" s="36"/>
    </row>
    <row r="23" spans="1:7" ht="13.2" x14ac:dyDescent="0.25">
      <c r="A23" s="93" t="s">
        <v>126</v>
      </c>
      <c r="B23" s="92"/>
      <c r="C23" s="27"/>
      <c r="D23" s="28" t="s">
        <v>95</v>
      </c>
      <c r="E23" s="29" t="s">
        <v>96</v>
      </c>
      <c r="F23" s="28" t="s">
        <v>97</v>
      </c>
      <c r="G23" s="30" t="s">
        <v>98</v>
      </c>
    </row>
    <row r="24" spans="1:7" ht="13.2" x14ac:dyDescent="0.25">
      <c r="A24" s="94" t="s">
        <v>127</v>
      </c>
      <c r="B24" s="92"/>
      <c r="C24" s="49"/>
      <c r="D24" s="37">
        <v>1</v>
      </c>
      <c r="E24" s="47">
        <v>5</v>
      </c>
      <c r="F24" s="37">
        <v>4</v>
      </c>
      <c r="G24" s="38" t="s">
        <v>128</v>
      </c>
    </row>
    <row r="25" spans="1:7" ht="13.2" x14ac:dyDescent="0.25">
      <c r="A25" s="31" t="s">
        <v>129</v>
      </c>
      <c r="B25" s="50"/>
      <c r="C25" s="50"/>
      <c r="D25" s="32"/>
      <c r="E25" s="48"/>
      <c r="F25" s="32"/>
      <c r="G25" s="33"/>
    </row>
    <row r="26" spans="1:7" ht="13.2" x14ac:dyDescent="0.25">
      <c r="A26" s="90" t="s">
        <v>105</v>
      </c>
      <c r="B26" s="87"/>
      <c r="C26" s="87"/>
      <c r="D26" s="34">
        <f t="shared" ref="D26:F26" si="3">AVERAGE(D24:D25)</f>
        <v>1</v>
      </c>
      <c r="E26" s="35">
        <f t="shared" si="3"/>
        <v>5</v>
      </c>
      <c r="F26" s="34">
        <f t="shared" si="3"/>
        <v>4</v>
      </c>
      <c r="G26" s="36"/>
    </row>
    <row r="27" spans="1:7" ht="13.2" x14ac:dyDescent="0.25">
      <c r="A27" s="93" t="s">
        <v>130</v>
      </c>
      <c r="B27" s="92"/>
      <c r="C27" s="27"/>
      <c r="D27" s="28" t="s">
        <v>95</v>
      </c>
      <c r="E27" s="29" t="s">
        <v>96</v>
      </c>
      <c r="F27" s="28" t="s">
        <v>97</v>
      </c>
      <c r="G27" s="30" t="s">
        <v>98</v>
      </c>
    </row>
    <row r="28" spans="1:7" ht="13.2" x14ac:dyDescent="0.25">
      <c r="A28" s="94" t="s">
        <v>131</v>
      </c>
      <c r="B28" s="92"/>
      <c r="C28" s="49"/>
      <c r="D28" s="37">
        <v>5</v>
      </c>
      <c r="E28" s="47">
        <v>5</v>
      </c>
      <c r="F28" s="37">
        <v>5</v>
      </c>
      <c r="G28" s="38" t="s">
        <v>132</v>
      </c>
    </row>
    <row r="29" spans="1:7" ht="13.2" x14ac:dyDescent="0.25">
      <c r="A29" s="88" t="s">
        <v>133</v>
      </c>
      <c r="B29" s="89"/>
      <c r="C29" s="50"/>
      <c r="D29" s="32">
        <v>5</v>
      </c>
      <c r="E29" s="48">
        <v>3</v>
      </c>
      <c r="F29" s="32">
        <v>2</v>
      </c>
      <c r="G29" s="33"/>
    </row>
    <row r="30" spans="1:7" ht="13.2" x14ac:dyDescent="0.25">
      <c r="A30" s="88" t="s">
        <v>134</v>
      </c>
      <c r="B30" s="89"/>
      <c r="C30" s="50"/>
      <c r="D30" s="32">
        <v>2</v>
      </c>
      <c r="E30" s="48">
        <v>4</v>
      </c>
      <c r="F30" s="32">
        <v>3</v>
      </c>
      <c r="G30" s="33"/>
    </row>
    <row r="31" spans="1:7" ht="13.2" x14ac:dyDescent="0.25">
      <c r="A31" s="88" t="s">
        <v>135</v>
      </c>
      <c r="B31" s="89"/>
      <c r="C31" s="50"/>
      <c r="D31" s="32">
        <v>5</v>
      </c>
      <c r="E31" s="48">
        <v>4</v>
      </c>
      <c r="F31" s="32">
        <v>3</v>
      </c>
      <c r="G31" s="33"/>
    </row>
    <row r="32" spans="1:7" ht="13.2" x14ac:dyDescent="0.25">
      <c r="A32" s="88" t="s">
        <v>136</v>
      </c>
      <c r="B32" s="89"/>
      <c r="C32" s="50"/>
      <c r="D32" s="32">
        <v>1</v>
      </c>
      <c r="E32" s="48">
        <v>2</v>
      </c>
      <c r="F32" s="32">
        <v>3</v>
      </c>
      <c r="G32" s="33"/>
    </row>
    <row r="33" spans="1:7" ht="13.2" x14ac:dyDescent="0.25">
      <c r="A33" s="88" t="s">
        <v>137</v>
      </c>
      <c r="B33" s="89"/>
      <c r="C33" s="50"/>
      <c r="D33" s="32">
        <v>5</v>
      </c>
      <c r="E33" s="48">
        <v>2</v>
      </c>
      <c r="F33" s="32">
        <v>3</v>
      </c>
      <c r="G33" s="33"/>
    </row>
    <row r="34" spans="1:7" ht="13.2" x14ac:dyDescent="0.25">
      <c r="A34" s="88" t="s">
        <v>138</v>
      </c>
      <c r="B34" s="89"/>
      <c r="C34" s="50"/>
      <c r="D34" s="32">
        <v>2</v>
      </c>
      <c r="E34" s="48">
        <v>1</v>
      </c>
      <c r="F34" s="32">
        <v>4</v>
      </c>
      <c r="G34" s="33"/>
    </row>
    <row r="35" spans="1:7" ht="13.2" x14ac:dyDescent="0.25">
      <c r="A35" s="88" t="s">
        <v>139</v>
      </c>
      <c r="B35" s="89"/>
      <c r="C35" s="50"/>
      <c r="D35" s="32">
        <v>3</v>
      </c>
      <c r="E35" s="48">
        <v>3</v>
      </c>
      <c r="F35" s="32">
        <v>3</v>
      </c>
      <c r="G35" s="33"/>
    </row>
    <row r="36" spans="1:7" ht="13.2" x14ac:dyDescent="0.25">
      <c r="A36" s="88" t="s">
        <v>140</v>
      </c>
      <c r="B36" s="89"/>
      <c r="C36" s="50"/>
      <c r="D36" s="32">
        <v>4</v>
      </c>
      <c r="E36" s="48">
        <v>4</v>
      </c>
      <c r="F36" s="32">
        <v>2</v>
      </c>
      <c r="G36" s="33"/>
    </row>
    <row r="37" spans="1:7" ht="13.2" x14ac:dyDescent="0.25">
      <c r="A37" s="88" t="s">
        <v>141</v>
      </c>
      <c r="B37" s="89"/>
      <c r="C37" s="50"/>
      <c r="D37" s="32">
        <v>3</v>
      </c>
      <c r="E37" s="48">
        <v>5</v>
      </c>
      <c r="F37" s="32">
        <v>2</v>
      </c>
      <c r="G37" s="33"/>
    </row>
    <row r="38" spans="1:7" ht="13.2" x14ac:dyDescent="0.25">
      <c r="A38" s="90" t="s">
        <v>105</v>
      </c>
      <c r="B38" s="87"/>
      <c r="C38" s="87"/>
      <c r="D38" s="34">
        <f t="shared" ref="D38:F38" si="4">AVERAGE(D28:D37)</f>
        <v>3.5</v>
      </c>
      <c r="E38" s="35">
        <f t="shared" si="4"/>
        <v>3.3</v>
      </c>
      <c r="F38" s="34">
        <f t="shared" si="4"/>
        <v>3</v>
      </c>
      <c r="G38" s="36"/>
    </row>
    <row r="39" spans="1:7" ht="13.2" x14ac:dyDescent="0.25">
      <c r="A39" s="93" t="s">
        <v>142</v>
      </c>
      <c r="B39" s="92"/>
      <c r="C39" s="27"/>
      <c r="D39" s="28" t="s">
        <v>95</v>
      </c>
      <c r="E39" s="29" t="s">
        <v>96</v>
      </c>
      <c r="F39" s="28" t="s">
        <v>97</v>
      </c>
      <c r="G39" s="30" t="s">
        <v>98</v>
      </c>
    </row>
    <row r="40" spans="1:7" ht="13.2" x14ac:dyDescent="0.25">
      <c r="A40" s="94" t="s">
        <v>143</v>
      </c>
      <c r="B40" s="92"/>
      <c r="C40" s="49"/>
      <c r="D40" s="37">
        <v>5</v>
      </c>
      <c r="E40" s="47">
        <v>5</v>
      </c>
      <c r="F40" s="37">
        <v>5</v>
      </c>
      <c r="G40" s="38" t="s">
        <v>144</v>
      </c>
    </row>
    <row r="41" spans="1:7" ht="13.2" x14ac:dyDescent="0.25">
      <c r="A41" s="88" t="s">
        <v>145</v>
      </c>
      <c r="B41" s="89"/>
      <c r="C41" s="50"/>
      <c r="D41" s="32">
        <v>1</v>
      </c>
      <c r="E41" s="48">
        <v>5</v>
      </c>
      <c r="F41" s="32">
        <v>4</v>
      </c>
      <c r="G41" s="38" t="s">
        <v>144</v>
      </c>
    </row>
    <row r="42" spans="1:7" ht="13.2" x14ac:dyDescent="0.25">
      <c r="A42" s="88" t="s">
        <v>129</v>
      </c>
      <c r="B42" s="89"/>
      <c r="C42" s="50"/>
      <c r="D42" s="32">
        <v>2</v>
      </c>
      <c r="E42" s="48">
        <v>4</v>
      </c>
      <c r="F42" s="32">
        <v>3</v>
      </c>
      <c r="G42" s="33" t="s">
        <v>146</v>
      </c>
    </row>
    <row r="43" spans="1:7" ht="13.2" x14ac:dyDescent="0.25">
      <c r="A43" s="88" t="s">
        <v>147</v>
      </c>
      <c r="B43" s="89"/>
      <c r="C43" s="50"/>
      <c r="D43" s="32">
        <v>5</v>
      </c>
      <c r="E43" s="48">
        <v>4</v>
      </c>
      <c r="F43" s="32">
        <v>3</v>
      </c>
      <c r="G43" s="33" t="s">
        <v>148</v>
      </c>
    </row>
    <row r="44" spans="1:7" ht="13.2" x14ac:dyDescent="0.25">
      <c r="A44" s="88" t="s">
        <v>149</v>
      </c>
      <c r="B44" s="89"/>
      <c r="C44" s="50"/>
      <c r="D44" s="32">
        <v>2</v>
      </c>
      <c r="E44" s="48">
        <v>5</v>
      </c>
      <c r="F44" s="32">
        <v>3</v>
      </c>
      <c r="G44" s="33"/>
    </row>
    <row r="45" spans="1:7" ht="13.2" x14ac:dyDescent="0.25">
      <c r="A45" s="90" t="s">
        <v>105</v>
      </c>
      <c r="B45" s="87"/>
      <c r="C45" s="87"/>
      <c r="D45" s="34">
        <f t="shared" ref="D45:F45" si="5">AVERAGE(D40:D44)</f>
        <v>3</v>
      </c>
      <c r="E45" s="35">
        <f t="shared" si="5"/>
        <v>4.5999999999999996</v>
      </c>
      <c r="F45" s="34">
        <f t="shared" si="5"/>
        <v>3.6</v>
      </c>
      <c r="G45" s="36"/>
    </row>
    <row r="50" spans="1:7" ht="39.6" x14ac:dyDescent="0.25">
      <c r="A50" s="91" t="s">
        <v>150</v>
      </c>
      <c r="B50" s="92"/>
      <c r="C50" s="51" t="s">
        <v>171</v>
      </c>
      <c r="D50" s="52" t="s">
        <v>151</v>
      </c>
      <c r="E50" s="53" t="s">
        <v>152</v>
      </c>
      <c r="F50" s="52" t="s">
        <v>153</v>
      </c>
      <c r="G50" s="54" t="s">
        <v>154</v>
      </c>
    </row>
    <row r="51" spans="1:7" ht="13.2" x14ac:dyDescent="0.25">
      <c r="A51" s="84" t="s">
        <v>94</v>
      </c>
      <c r="B51" s="85"/>
      <c r="C51" s="55">
        <v>0.05</v>
      </c>
      <c r="D51" s="56">
        <f t="shared" ref="D51:F51" si="6">$C51*D7</f>
        <v>0.2</v>
      </c>
      <c r="E51" s="56">
        <f t="shared" si="6"/>
        <v>0.2</v>
      </c>
      <c r="F51" s="56">
        <f t="shared" si="6"/>
        <v>0.16666666666666669</v>
      </c>
      <c r="G51" s="57"/>
    </row>
    <row r="52" spans="1:7" ht="13.2" x14ac:dyDescent="0.25">
      <c r="A52" s="84" t="s">
        <v>106</v>
      </c>
      <c r="B52" s="85"/>
      <c r="C52" s="55">
        <v>0.05</v>
      </c>
      <c r="D52" s="56">
        <f t="shared" ref="D52:F52" si="7">$C52*D14</f>
        <v>0.15000000000000002</v>
      </c>
      <c r="E52" s="56">
        <f t="shared" si="7"/>
        <v>0.22999999999999998</v>
      </c>
      <c r="F52" s="56">
        <f t="shared" si="7"/>
        <v>0.18000000000000002</v>
      </c>
      <c r="G52" s="57"/>
    </row>
    <row r="53" spans="1:7" ht="26.4" x14ac:dyDescent="0.25">
      <c r="A53" s="84" t="s">
        <v>117</v>
      </c>
      <c r="B53" s="85"/>
      <c r="C53" s="55">
        <v>0.4</v>
      </c>
      <c r="D53" s="58">
        <f>IFERROR('Vendor 1 Functional Requirement'!E82,"Fill Out Vendor 1 RFP First")</f>
        <v>4.8991935483870961</v>
      </c>
      <c r="E53" s="59" t="str">
        <f>IFERROR('Vendor 2 Functional Requirement'!E82,"Fill Out Vendor 2 RFP First")</f>
        <v>Fill Out Vendor 2 RFP First</v>
      </c>
      <c r="F53" s="59" t="str">
        <f>IFERROR('Vendor 3 Functional Requirement'!E82,"Fill Out Vendor 3 RFP First")</f>
        <v>Fill Out Vendor 3 RFP First</v>
      </c>
      <c r="G53" s="57"/>
    </row>
    <row r="54" spans="1:7" ht="13.2" x14ac:dyDescent="0.25">
      <c r="A54" s="84" t="s">
        <v>119</v>
      </c>
      <c r="B54" s="85"/>
      <c r="C54" s="55">
        <v>0.15</v>
      </c>
      <c r="D54" s="56">
        <f t="shared" ref="D54:F54" si="8">$C54*D22</f>
        <v>0.75</v>
      </c>
      <c r="E54" s="56">
        <f t="shared" si="8"/>
        <v>0.6</v>
      </c>
      <c r="F54" s="56">
        <f t="shared" si="8"/>
        <v>0.5</v>
      </c>
      <c r="G54" s="57"/>
    </row>
    <row r="55" spans="1:7" ht="13.2" x14ac:dyDescent="0.25">
      <c r="A55" s="84" t="s">
        <v>126</v>
      </c>
      <c r="B55" s="85"/>
      <c r="C55" s="55">
        <v>0.05</v>
      </c>
      <c r="D55" s="56">
        <f t="shared" ref="D55:F55" si="9">$C55*D26</f>
        <v>0.05</v>
      </c>
      <c r="E55" s="56">
        <f t="shared" si="9"/>
        <v>0.25</v>
      </c>
      <c r="F55" s="56">
        <f t="shared" si="9"/>
        <v>0.2</v>
      </c>
      <c r="G55" s="57"/>
    </row>
    <row r="56" spans="1:7" ht="13.2" x14ac:dyDescent="0.25">
      <c r="A56" s="84" t="s">
        <v>130</v>
      </c>
      <c r="B56" s="85"/>
      <c r="C56" s="55">
        <v>0.15</v>
      </c>
      <c r="D56" s="56">
        <f t="shared" ref="D56:F56" si="10">$C56*D38</f>
        <v>0.52500000000000002</v>
      </c>
      <c r="E56" s="56">
        <f t="shared" si="10"/>
        <v>0.49499999999999994</v>
      </c>
      <c r="F56" s="56">
        <f t="shared" si="10"/>
        <v>0.44999999999999996</v>
      </c>
      <c r="G56" s="57"/>
    </row>
    <row r="57" spans="1:7" ht="13.2" x14ac:dyDescent="0.25">
      <c r="A57" s="84" t="s">
        <v>142</v>
      </c>
      <c r="B57" s="85"/>
      <c r="C57" s="55">
        <v>0.15</v>
      </c>
      <c r="D57" s="56">
        <f t="shared" ref="D57:F57" si="11">$C57*D45</f>
        <v>0.44999999999999996</v>
      </c>
      <c r="E57" s="56">
        <f t="shared" si="11"/>
        <v>0.69</v>
      </c>
      <c r="F57" s="56">
        <f t="shared" si="11"/>
        <v>0.54</v>
      </c>
      <c r="G57" s="57"/>
    </row>
    <row r="58" spans="1:7" ht="13.2" x14ac:dyDescent="0.25">
      <c r="A58" s="86" t="s">
        <v>155</v>
      </c>
      <c r="B58" s="87"/>
      <c r="C58" s="60">
        <f t="shared" ref="C58:F58" si="12">SUM(C51:C57)</f>
        <v>1</v>
      </c>
      <c r="D58" s="61">
        <f t="shared" si="12"/>
        <v>7.0241935483870961</v>
      </c>
      <c r="E58" s="62">
        <f t="shared" si="12"/>
        <v>2.4649999999999999</v>
      </c>
      <c r="F58" s="61">
        <f t="shared" si="12"/>
        <v>2.0366666666666666</v>
      </c>
      <c r="G58" s="63"/>
    </row>
    <row r="59" spans="1:7" ht="13.2" x14ac:dyDescent="0.25">
      <c r="A59" s="26" t="s">
        <v>172</v>
      </c>
    </row>
  </sheetData>
  <mergeCells count="54">
    <mergeCell ref="A1:E1"/>
    <mergeCell ref="F1:G1"/>
    <mergeCell ref="A2:G2"/>
    <mergeCell ref="A3:B3"/>
    <mergeCell ref="A4:C4"/>
    <mergeCell ref="A5:C5"/>
    <mergeCell ref="A6:C6"/>
    <mergeCell ref="A7:C7"/>
    <mergeCell ref="A8:B8"/>
    <mergeCell ref="A9:C9"/>
    <mergeCell ref="A10:C10"/>
    <mergeCell ref="A11:C11"/>
    <mergeCell ref="A12:C12"/>
    <mergeCell ref="A13:C13"/>
    <mergeCell ref="A14:C14"/>
    <mergeCell ref="A15:B15"/>
    <mergeCell ref="A16:C16"/>
    <mergeCell ref="A17:B17"/>
    <mergeCell ref="A18:C18"/>
    <mergeCell ref="A19:C19"/>
    <mergeCell ref="A20:C20"/>
    <mergeCell ref="A21:C21"/>
    <mergeCell ref="A22:C22"/>
    <mergeCell ref="A23:B23"/>
    <mergeCell ref="A24:B24"/>
    <mergeCell ref="A26:C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C38"/>
    <mergeCell ref="A39:B39"/>
    <mergeCell ref="A40:B40"/>
    <mergeCell ref="A41:B41"/>
    <mergeCell ref="A42:B42"/>
    <mergeCell ref="A54:B54"/>
    <mergeCell ref="A55:B55"/>
    <mergeCell ref="A56:B56"/>
    <mergeCell ref="A57:B57"/>
    <mergeCell ref="A58:B58"/>
    <mergeCell ref="A43:B43"/>
    <mergeCell ref="A44:B44"/>
    <mergeCell ref="A45:C45"/>
    <mergeCell ref="A50:B50"/>
    <mergeCell ref="A51:B51"/>
    <mergeCell ref="A52:B52"/>
    <mergeCell ref="A53:B53"/>
  </mergeCells>
  <hyperlinks>
    <hyperlink ref="F1" r:id="rId1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E105"/>
  <sheetViews>
    <sheetView showGridLines="0" workbookViewId="0">
      <selection activeCell="G3" sqref="G3"/>
    </sheetView>
  </sheetViews>
  <sheetFormatPr defaultColWidth="12.6640625" defaultRowHeight="15.75" customHeight="1" x14ac:dyDescent="0.25"/>
  <cols>
    <col min="1" max="1" width="19.6640625" style="64" customWidth="1"/>
    <col min="2" max="2" width="61.6640625" style="64" customWidth="1"/>
    <col min="3" max="3" width="35.77734375" style="64" customWidth="1"/>
    <col min="4" max="4" width="23.6640625" style="64" customWidth="1"/>
    <col min="5" max="5" width="18.109375" style="64" customWidth="1"/>
    <col min="6" max="16384" width="12.6640625" style="64"/>
  </cols>
  <sheetData>
    <row r="1" spans="1:5" ht="62.25" customHeight="1" x14ac:dyDescent="0.25">
      <c r="A1" s="109" t="s">
        <v>156</v>
      </c>
      <c r="B1" s="102"/>
      <c r="C1" s="110" t="s">
        <v>92</v>
      </c>
      <c r="D1" s="102"/>
      <c r="E1" s="102"/>
    </row>
    <row r="2" spans="1:5" ht="13.2" x14ac:dyDescent="0.25">
      <c r="A2" s="65" t="s">
        <v>1</v>
      </c>
      <c r="B2" s="66" t="s">
        <v>2</v>
      </c>
      <c r="C2" s="67" t="s">
        <v>157</v>
      </c>
      <c r="D2" s="68" t="s">
        <v>158</v>
      </c>
      <c r="E2" s="67" t="s">
        <v>159</v>
      </c>
    </row>
    <row r="3" spans="1:5" ht="13.2" x14ac:dyDescent="0.25">
      <c r="A3" s="101" t="str">
        <f>'Vendor 1 RFP - &lt;Vendor Name&gt;'!B2</f>
        <v>Desk Reservation</v>
      </c>
      <c r="B3" s="69" t="str">
        <f>'Vendor 1 RFP - &lt;Vendor Name&gt;'!C2</f>
        <v>Easily reserve a hot desk in advance (desk hoteling)</v>
      </c>
      <c r="C3" s="70">
        <f>IFERROR(VLOOKUP('Vendor 1 RFP - &lt;Vendor Name&gt;'!D2,$A$96:$B$97,2,FALSE),"Fill Out Sheet")</f>
        <v>3</v>
      </c>
      <c r="D3" s="71">
        <f>IFERROR(VLOOKUP('Vendor 1 RFP - &lt;Vendor Name&gt;'!F2,$A$102:$B$105,2,FALSE),"Fill Out Sheet")</f>
        <v>5</v>
      </c>
      <c r="E3" s="70"/>
    </row>
    <row r="4" spans="1:5" ht="13.2" x14ac:dyDescent="0.25">
      <c r="A4" s="102"/>
      <c r="B4" s="69" t="str">
        <f>'Vendor 1 RFP - &lt;Vendor Name&gt;'!C3</f>
        <v>Book a desk based on prior selection (smarter suggestions);</v>
      </c>
      <c r="C4" s="70">
        <f>IFERROR(VLOOKUP('Vendor 1 RFP - &lt;Vendor Name&gt;'!D3,$A$96:$B$97,2,FALSE),"Fill Out Sheet")</f>
        <v>3</v>
      </c>
      <c r="D4" s="71">
        <f>IFERROR(VLOOKUP('Vendor 1 RFP - &lt;Vendor Name&gt;'!F3,$A$102:$B$105,2,FALSE),"Fill Out Sheet")</f>
        <v>5</v>
      </c>
      <c r="E4" s="70"/>
    </row>
    <row r="5" spans="1:5" ht="13.2" x14ac:dyDescent="0.25">
      <c r="A5" s="102"/>
      <c r="B5" s="69" t="str">
        <f>'Vendor 1 RFP - &lt;Vendor Name&gt;'!C4</f>
        <v>Reserve a desk for multiple days;</v>
      </c>
      <c r="C5" s="70">
        <f>IFERROR(VLOOKUP('Vendor 1 RFP - &lt;Vendor Name&gt;'!D4,$A$96:$B$97,2,FALSE),"Fill Out Sheet")</f>
        <v>5</v>
      </c>
      <c r="D5" s="71">
        <f>IFERROR(VLOOKUP('Vendor 1 RFP - &lt;Vendor Name&gt;'!F4,$A$102:$B$105,2,FALSE),"Fill Out Sheet")</f>
        <v>5</v>
      </c>
      <c r="E5" s="70"/>
    </row>
    <row r="6" spans="1:5" ht="13.2" x14ac:dyDescent="0.25">
      <c r="A6" s="102"/>
      <c r="B6" s="69" t="str">
        <f>'Vendor 1 RFP - &lt;Vendor Name&gt;'!C5</f>
        <v>Place a recurring booking;</v>
      </c>
      <c r="C6" s="70">
        <f>IFERROR(VLOOKUP('Vendor 1 RFP - &lt;Vendor Name&gt;'!D5,$A$96:$B$97,2,FALSE),"Fill Out Sheet")</f>
        <v>5</v>
      </c>
      <c r="D6" s="71">
        <f>IFERROR(VLOOKUP('Vendor 1 RFP - &lt;Vendor Name&gt;'!F5,$A$102:$B$105,2,FALSE),"Fill Out Sheet")</f>
        <v>5</v>
      </c>
      <c r="E6" s="70"/>
    </row>
    <row r="7" spans="1:5" ht="13.2" x14ac:dyDescent="0.25">
      <c r="A7" s="102"/>
      <c r="B7" s="69" t="str">
        <f>'Vendor 1 RFP - &lt;Vendor Name&gt;'!C6</f>
        <v>Reserve a desk on the day of the visit (hot desking);</v>
      </c>
      <c r="C7" s="70">
        <f>IFERROR(VLOOKUP('Vendor 1 RFP - &lt;Vendor Name&gt;'!D6,$A$96:$B$97,2,FALSE),"Fill Out Sheet")</f>
        <v>5</v>
      </c>
      <c r="D7" s="71">
        <f>IFERROR(VLOOKUP('Vendor 1 RFP - &lt;Vendor Name&gt;'!F6,$A$102:$B$105,2,FALSE),"Fill Out Sheet")</f>
        <v>5</v>
      </c>
      <c r="E7" s="70"/>
    </row>
    <row r="8" spans="1:5" ht="13.2" x14ac:dyDescent="0.25">
      <c r="A8" s="102"/>
      <c r="B8" s="69" t="str">
        <f>'Vendor 1 RFP - &lt;Vendor Name&gt;'!C7</f>
        <v>Reserve team collaboration zone (a.k.a. office neighborhood);</v>
      </c>
      <c r="C8" s="70">
        <f>IFERROR(VLOOKUP('Vendor 1 RFP - &lt;Vendor Name&gt;'!D7,$A$96:$B$97,2,FALSE),"Fill Out Sheet")</f>
        <v>5</v>
      </c>
      <c r="D8" s="71">
        <f>IFERROR(VLOOKUP('Vendor 1 RFP - &lt;Vendor Name&gt;'!F7,$A$102:$B$105,2,FALSE),"Fill Out Sheet")</f>
        <v>5</v>
      </c>
      <c r="E8" s="70"/>
    </row>
    <row r="9" spans="1:5" ht="26.4" x14ac:dyDescent="0.25">
      <c r="A9" s="102"/>
      <c r="B9" s="69" t="str">
        <f>'Vendor 1 RFP - &lt;Vendor Name&gt;'!C8</f>
        <v>Admins can assign permanent desks to employees and assign neighborhoods/zones to teams;</v>
      </c>
      <c r="C9" s="70">
        <f>IFERROR(VLOOKUP('Vendor 1 RFP - &lt;Vendor Name&gt;'!D8,$A$96:$B$97,2,FALSE),"Fill Out Sheet")</f>
        <v>5</v>
      </c>
      <c r="D9" s="71">
        <f>IFERROR(VLOOKUP('Vendor 1 RFP - &lt;Vendor Name&gt;'!F8,$A$102:$B$105,2,FALSE),"Fill Out Sheet")</f>
        <v>5</v>
      </c>
      <c r="E9" s="70"/>
    </row>
    <row r="10" spans="1:5" ht="26.4" x14ac:dyDescent="0.25">
      <c r="A10" s="102"/>
      <c r="B10" s="69" t="str">
        <f>'Vendor 1 RFP - &lt;Vendor Name&gt;'!C9</f>
        <v>Admins (and team leads/managers) can edit/adjust employee reservations;</v>
      </c>
      <c r="C10" s="70">
        <f>IFERROR(VLOOKUP('Vendor 1 RFP - &lt;Vendor Name&gt;'!D9,$A$96:$B$97,2,FALSE),"Fill Out Sheet")</f>
        <v>5</v>
      </c>
      <c r="D10" s="71">
        <f>IFERROR(VLOOKUP('Vendor 1 RFP - &lt;Vendor Name&gt;'!F9,$A$102:$B$105,2,FALSE),"Fill Out Sheet")</f>
        <v>5</v>
      </c>
      <c r="E10" s="70"/>
    </row>
    <row r="11" spans="1:5" ht="13.2" x14ac:dyDescent="0.25">
      <c r="A11" s="102"/>
      <c r="B11" s="69" t="str">
        <f>'Vendor 1 RFP - &lt;Vendor Name&gt;'!C10</f>
        <v>Admins can modify bookable desks on the floor plan;</v>
      </c>
      <c r="C11" s="70">
        <f>IFERROR(VLOOKUP('Vendor 1 RFP - &lt;Vendor Name&gt;'!D10,$A$96:$B$97,2,FALSE),"Fill Out Sheet")</f>
        <v>5</v>
      </c>
      <c r="D11" s="71">
        <f>IFERROR(VLOOKUP('Vendor 1 RFP - &lt;Vendor Name&gt;'!F10,$A$102:$B$105,2,FALSE),"Fill Out Sheet")</f>
        <v>5</v>
      </c>
      <c r="E11" s="70"/>
    </row>
    <row r="12" spans="1:5" ht="26.4" x14ac:dyDescent="0.25">
      <c r="A12" s="102"/>
      <c r="B12" s="69" t="str">
        <f>'Vendor 1 RFP - &lt;Vendor Name&gt;'!C11</f>
        <v>Admins can create booking rules so that certain neighborhoods (or locations) are available to specific teams;</v>
      </c>
      <c r="C12" s="70">
        <f>IFERROR(VLOOKUP('Vendor 1 RFP - &lt;Vendor Name&gt;'!D11,$A$96:$B$97,2,FALSE),"Fill Out Sheet")</f>
        <v>5</v>
      </c>
      <c r="D12" s="71">
        <f>IFERROR(VLOOKUP('Vendor 1 RFP - &lt;Vendor Name&gt;'!F11,$A$102:$B$105,2,FALSE),"Fill Out Sheet")</f>
        <v>5</v>
      </c>
      <c r="E12" s="70"/>
    </row>
    <row r="13" spans="1:5" ht="13.2" x14ac:dyDescent="0.25">
      <c r="A13" s="72" t="s">
        <v>160</v>
      </c>
      <c r="B13" s="73"/>
      <c r="C13" s="74">
        <f>AVERAGE(C3:C12)/$B$96</f>
        <v>0.91999999999999993</v>
      </c>
      <c r="D13" s="75">
        <f>SUM(D3:D12)/(COUNTA(B3:B12)*$B$102)</f>
        <v>1</v>
      </c>
      <c r="E13" s="74">
        <f>C13*D13</f>
        <v>0.91999999999999993</v>
      </c>
    </row>
    <row r="14" spans="1:5" ht="13.2" x14ac:dyDescent="0.25">
      <c r="A14" s="101" t="str">
        <f>'Vendor 1 RFP - &lt;Vendor Name&gt;'!B12</f>
        <v>Hybrid Scheduling</v>
      </c>
      <c r="B14" s="69" t="str">
        <f>'Vendor 1 RFP - &lt;Vendor Name&gt;'!C12</f>
        <v>Allow tagging 'favorite' coworkers;</v>
      </c>
      <c r="C14" s="70">
        <f>IFERROR(VLOOKUP('Vendor 1 RFP - &lt;Vendor Name&gt;'!D12,$A$96:$B$97,2,FALSE),"Fill Out Sheet")</f>
        <v>5</v>
      </c>
      <c r="D14" s="71">
        <f>IFERROR(VLOOKUP('Vendor 1 RFP - &lt;Vendor Name&gt;'!F12,$A$102:$B$105,2,FALSE),"Fill Out Sheet")</f>
        <v>5</v>
      </c>
      <c r="E14" s="70"/>
    </row>
    <row r="15" spans="1:5" ht="13.2" x14ac:dyDescent="0.25">
      <c r="A15" s="102"/>
      <c r="B15" s="69" t="str">
        <f>'Vendor 1 RFP - &lt;Vendor Name&gt;'!C13</f>
        <v>Easily see who's in today or in the future;</v>
      </c>
      <c r="C15" s="70">
        <f>IFERROR(VLOOKUP('Vendor 1 RFP - &lt;Vendor Name&gt;'!D13,$A$96:$B$97,2,FALSE),"Fill Out Sheet")</f>
        <v>5</v>
      </c>
      <c r="D15" s="71">
        <f>IFERROR(VLOOKUP('Vendor 1 RFP - &lt;Vendor Name&gt;'!F13,$A$102:$B$105,2,FALSE),"Fill Out Sheet")</f>
        <v>5</v>
      </c>
      <c r="E15" s="70"/>
    </row>
    <row r="16" spans="1:5" ht="13.2" x14ac:dyDescent="0.25">
      <c r="A16" s="102"/>
      <c r="B16" s="69" t="str">
        <f>'Vendor 1 RFP - &lt;Vendor Name&gt;'!C14</f>
        <v>Ability to see favorite or selected coworkers' reservations in the future;</v>
      </c>
      <c r="C16" s="70">
        <f>IFERROR(VLOOKUP('Vendor 1 RFP - &lt;Vendor Name&gt;'!D14,$A$96:$B$97,2,FALSE),"Fill Out Sheet")</f>
        <v>5</v>
      </c>
      <c r="D16" s="71">
        <f>IFERROR(VLOOKUP('Vendor 1 RFP - &lt;Vendor Name&gt;'!F14,$A$102:$B$105,2,FALSE),"Fill Out Sheet")</f>
        <v>5</v>
      </c>
      <c r="E16" s="70"/>
    </row>
    <row r="17" spans="1:5" ht="26.4" x14ac:dyDescent="0.25">
      <c r="A17" s="102"/>
      <c r="B17" s="69" t="str">
        <f>'Vendor 1 RFP - &lt;Vendor Name&gt;'!C15</f>
        <v>Advanced in-app or platform notification system for daily visits, teams, favorite coworkers, location, etc;</v>
      </c>
      <c r="C17" s="70">
        <f>IFERROR(VLOOKUP('Vendor 1 RFP - &lt;Vendor Name&gt;'!D15,$A$96:$B$97,2,FALSE),"Fill Out Sheet")</f>
        <v>5</v>
      </c>
      <c r="D17" s="71">
        <f>IFERROR(VLOOKUP('Vendor 1 RFP - &lt;Vendor Name&gt;'!F15,$A$102:$B$105,2,FALSE),"Fill Out Sheet")</f>
        <v>5</v>
      </c>
      <c r="E17" s="70"/>
    </row>
    <row r="18" spans="1:5" ht="13.2" x14ac:dyDescent="0.25">
      <c r="A18" s="102"/>
      <c r="B18" s="69" t="str">
        <f>'Vendor 1 RFP - &lt;Vendor Name&gt;'!C16</f>
        <v>Allow inviting teammates into the office;</v>
      </c>
      <c r="C18" s="70">
        <f>IFERROR(VLOOKUP('Vendor 1 RFP - &lt;Vendor Name&gt;'!D16,$A$96:$B$97,2,FALSE),"Fill Out Sheet")</f>
        <v>5</v>
      </c>
      <c r="D18" s="71">
        <f>IFERROR(VLOOKUP('Vendor 1 RFP - &lt;Vendor Name&gt;'!F16,$A$102:$B$105,2,FALSE),"Fill Out Sheet")</f>
        <v>2</v>
      </c>
      <c r="E18" s="70"/>
    </row>
    <row r="19" spans="1:5" ht="13.2" x14ac:dyDescent="0.25">
      <c r="A19" s="102"/>
      <c r="B19" s="69" t="str">
        <f>'Vendor 1 RFP - &lt;Vendor Name&gt;'!C17</f>
        <v>Allow planning when and where you’ll be working for the week ahead</v>
      </c>
      <c r="C19" s="70">
        <f>IFERROR(VLOOKUP('Vendor 1 RFP - &lt;Vendor Name&gt;'!D17,$A$96:$B$97,2,FALSE),"Fill Out Sheet")</f>
        <v>5</v>
      </c>
      <c r="D19" s="71">
        <f>IFERROR(VLOOKUP('Vendor 1 RFP - &lt;Vendor Name&gt;'!F17,$A$102:$B$105,2,FALSE),"Fill Out Sheet")</f>
        <v>0</v>
      </c>
      <c r="E19" s="70"/>
    </row>
    <row r="20" spans="1:5" ht="26.4" x14ac:dyDescent="0.25">
      <c r="A20" s="102"/>
      <c r="B20" s="69" t="str">
        <f>'Vendor 1 RFP - &lt;Vendor Name&gt;'!C18</f>
        <v>Ability to share status with coworkers; whether working from home, office, nearby coworking space, etc.</v>
      </c>
      <c r="C20" s="70">
        <f>IFERROR(VLOOKUP('Vendor 1 RFP - &lt;Vendor Name&gt;'!D18,$A$96:$B$97,2,FALSE),"Fill Out Sheet")</f>
        <v>5</v>
      </c>
      <c r="D20" s="71">
        <f>IFERROR(VLOOKUP('Vendor 1 RFP - &lt;Vendor Name&gt;'!F18,$A$102:$B$105,2,FALSE),"Fill Out Sheet")</f>
        <v>5</v>
      </c>
      <c r="E20" s="70"/>
    </row>
    <row r="21" spans="1:5" ht="26.4" x14ac:dyDescent="0.25">
      <c r="A21" s="102"/>
      <c r="B21" s="69" t="str">
        <f>'Vendor 1 RFP - &lt;Vendor Name&gt;'!C19</f>
        <v>Admins can define when employees should be in the office (e.g. 2 times a week or month)</v>
      </c>
      <c r="C21" s="70">
        <f>IFERROR(VLOOKUP('Vendor 1 RFP - &lt;Vendor Name&gt;'!D19,$A$96:$B$97,2,FALSE),"Fill Out Sheet")</f>
        <v>5</v>
      </c>
      <c r="D21" s="71">
        <f>IFERROR(VLOOKUP('Vendor 1 RFP - &lt;Vendor Name&gt;'!F19,$A$102:$B$105,2,FALSE),"Fill Out Sheet")</f>
        <v>5</v>
      </c>
      <c r="E21" s="70"/>
    </row>
    <row r="22" spans="1:5" ht="26.4" x14ac:dyDescent="0.25">
      <c r="A22" s="102"/>
      <c r="B22" s="69" t="str">
        <f>'Vendor 1 RFP - &lt;Vendor Name&gt;'!C20</f>
        <v>Admins can select which employees (or teams) can come to the office on what days of the week</v>
      </c>
      <c r="C22" s="70">
        <f>IFERROR(VLOOKUP('Vendor 1 RFP - &lt;Vendor Name&gt;'!D20,$A$96:$B$97,2,FALSE),"Fill Out Sheet")</f>
        <v>5</v>
      </c>
      <c r="D22" s="71">
        <f>IFERROR(VLOOKUP('Vendor 1 RFP - &lt;Vendor Name&gt;'!F20,$A$102:$B$105,2,FALSE),"Fill Out Sheet")</f>
        <v>2</v>
      </c>
      <c r="E22" s="70"/>
    </row>
    <row r="23" spans="1:5" ht="26.4" x14ac:dyDescent="0.25">
      <c r="A23" s="102"/>
      <c r="B23" s="69" t="str">
        <f>'Vendor 1 RFP - &lt;Vendor Name&gt;'!C21</f>
        <v>Employees can easily understand and follow the policy assigned to their team</v>
      </c>
      <c r="C23" s="70">
        <f>IFERROR(VLOOKUP('Vendor 1 RFP - &lt;Vendor Name&gt;'!D21,$A$96:$B$97,2,FALSE),"Fill Out Sheet")</f>
        <v>5</v>
      </c>
      <c r="D23" s="71">
        <f>IFERROR(VLOOKUP('Vendor 1 RFP - &lt;Vendor Name&gt;'!F21,$A$102:$B$105,2,FALSE),"Fill Out Sheet")</f>
        <v>5</v>
      </c>
      <c r="E23" s="70"/>
    </row>
    <row r="24" spans="1:5" ht="26.4" x14ac:dyDescent="0.25">
      <c r="A24" s="102"/>
      <c r="B24" s="69" t="str">
        <f>'Vendor 1 RFP - &lt;Vendor Name&gt;'!C22</f>
        <v>Admins can report on how people comply with current policies and improve them if needed</v>
      </c>
      <c r="C24" s="70">
        <f>IFERROR(VLOOKUP('Vendor 1 RFP - &lt;Vendor Name&gt;'!D22,$A$96:$B$97,2,FALSE),"Fill Out Sheet")</f>
        <v>5</v>
      </c>
      <c r="D24" s="71">
        <f>IFERROR(VLOOKUP('Vendor 1 RFP - &lt;Vendor Name&gt;'!F22,$A$102:$B$105,2,FALSE),"Fill Out Sheet")</f>
        <v>5</v>
      </c>
      <c r="E24" s="70"/>
    </row>
    <row r="25" spans="1:5" ht="13.2" x14ac:dyDescent="0.25">
      <c r="A25" s="72" t="s">
        <v>160</v>
      </c>
      <c r="B25" s="73"/>
      <c r="C25" s="74">
        <f>AVERAGE(C14:C24)/$B$96</f>
        <v>1</v>
      </c>
      <c r="D25" s="75">
        <f>SUM(D14:D24)/(COUNTA(B14:B24)*$B$102)</f>
        <v>0.8</v>
      </c>
      <c r="E25" s="74">
        <f>C25*D25</f>
        <v>0.8</v>
      </c>
    </row>
    <row r="26" spans="1:5" ht="26.4" x14ac:dyDescent="0.25">
      <c r="A26" s="101" t="str">
        <f>'Vendor 1 RFP - &lt;Vendor Name&gt;'!B23</f>
        <v>Meeting Room Booking</v>
      </c>
      <c r="B26" s="69" t="str">
        <f>'Vendor 1 RFP - &lt;Vendor Name&gt;'!C23</f>
        <v>Find available meeting spaces with an advanced search based on location, capacity, and room amenities;</v>
      </c>
      <c r="C26" s="70">
        <f>IFERROR(VLOOKUP('Vendor 1 RFP - &lt;Vendor Name&gt;'!D23,$A$96:$B$97,2,FALSE),"Fill Out Sheet")</f>
        <v>5</v>
      </c>
      <c r="D26" s="71">
        <f>IFERROR(VLOOKUP('Vendor 1 RFP - &lt;Vendor Name&gt;'!F23,$A$102:$B$105,2,FALSE),"Fill Out Sheet")</f>
        <v>5</v>
      </c>
      <c r="E26" s="70"/>
    </row>
    <row r="27" spans="1:5" ht="13.2" x14ac:dyDescent="0.25">
      <c r="A27" s="102"/>
      <c r="B27" s="69" t="str">
        <f>'Vendor 1 RFP - &lt;Vendor Name&gt;'!C24</f>
        <v>Book a conference room in advance (1 day, 1 week, 1 month, ...);</v>
      </c>
      <c r="C27" s="70">
        <f>IFERROR(VLOOKUP('Vendor 1 RFP - &lt;Vendor Name&gt;'!D24,$A$96:$B$97,2,FALSE),"Fill Out Sheet")</f>
        <v>5</v>
      </c>
      <c r="D27" s="71">
        <f>IFERROR(VLOOKUP('Vendor 1 RFP - &lt;Vendor Name&gt;'!F24,$A$102:$B$105,2,FALSE),"Fill Out Sheet")</f>
        <v>5</v>
      </c>
      <c r="E27" s="70"/>
    </row>
    <row r="28" spans="1:5" ht="13.2" x14ac:dyDescent="0.25">
      <c r="A28" s="102"/>
      <c r="B28" s="69" t="str">
        <f>'Vendor 1 RFP - &lt;Vendor Name&gt;'!C25</f>
        <v>Book a conference room on the day of the visit;</v>
      </c>
      <c r="C28" s="70">
        <f>IFERROR(VLOOKUP('Vendor 1 RFP - &lt;Vendor Name&gt;'!D25,$A$96:$B$97,2,FALSE),"Fill Out Sheet")</f>
        <v>5</v>
      </c>
      <c r="D28" s="71">
        <f>IFERROR(VLOOKUP('Vendor 1 RFP - &lt;Vendor Name&gt;'!F25,$A$102:$B$105,2,FALSE),"Fill Out Sheet")</f>
        <v>5</v>
      </c>
      <c r="E28" s="70"/>
    </row>
    <row r="29" spans="1:5" ht="13.2" x14ac:dyDescent="0.25">
      <c r="A29" s="102"/>
      <c r="B29" s="69" t="str">
        <f>'Vendor 1 RFP - &lt;Vendor Name&gt;'!C26</f>
        <v>Make ad-hoc bookings on the room displays or office map;</v>
      </c>
      <c r="C29" s="70">
        <f>IFERROR(VLOOKUP('Vendor 1 RFP - &lt;Vendor Name&gt;'!D26,$A$96:$B$97,2,FALSE),"Fill Out Sheet")</f>
        <v>5</v>
      </c>
      <c r="D29" s="71">
        <f>IFERROR(VLOOKUP('Vendor 1 RFP - &lt;Vendor Name&gt;'!F26,$A$102:$B$105,2,FALSE),"Fill Out Sheet")</f>
        <v>5</v>
      </c>
      <c r="E29" s="70"/>
    </row>
    <row r="30" spans="1:5" ht="26.4" x14ac:dyDescent="0.25">
      <c r="A30" s="102"/>
      <c r="B30" s="69" t="str">
        <f>'Vendor 1 RFP - &lt;Vendor Name&gt;'!C27</f>
        <v>Employees can create recurring bookings for their dailies or monthly meetings;</v>
      </c>
      <c r="C30" s="70">
        <f>IFERROR(VLOOKUP('Vendor 1 RFP - &lt;Vendor Name&gt;'!D27,$A$96:$B$97,2,FALSE),"Fill Out Sheet")</f>
        <v>5</v>
      </c>
      <c r="D30" s="71">
        <f>IFERROR(VLOOKUP('Vendor 1 RFP - &lt;Vendor Name&gt;'!F27,$A$102:$B$105,2,FALSE),"Fill Out Sheet")</f>
        <v>5</v>
      </c>
      <c r="E30" s="70"/>
    </row>
    <row r="31" spans="1:5" ht="13.2" x14ac:dyDescent="0.25">
      <c r="A31" s="102"/>
      <c r="B31" s="69" t="str">
        <f>'Vendor 1 RFP - &lt;Vendor Name&gt;'!C28</f>
        <v>Automatically remove ghost bookings if no one is using the room</v>
      </c>
      <c r="C31" s="70">
        <f>IFERROR(VLOOKUP('Vendor 1 RFP - &lt;Vendor Name&gt;'!D28,$A$96:$B$97,2,FALSE),"Fill Out Sheet")</f>
        <v>5</v>
      </c>
      <c r="D31" s="71">
        <f>IFERROR(VLOOKUP('Vendor 1 RFP - &lt;Vendor Name&gt;'!F28,$A$102:$B$105,2,FALSE),"Fill Out Sheet")</f>
        <v>5</v>
      </c>
      <c r="E31" s="70"/>
    </row>
    <row r="32" spans="1:5" ht="26.4" x14ac:dyDescent="0.25">
      <c r="A32" s="102"/>
      <c r="B32" s="69" t="str">
        <f>'Vendor 1 RFP - &lt;Vendor Name&gt;'!C29</f>
        <v>Admins can create more advanced booking policies such as - setting maximum booking duration, preventing back-to-back bookings, etc.;</v>
      </c>
      <c r="C32" s="70">
        <f>IFERROR(VLOOKUP('Vendor 1 RFP - &lt;Vendor Name&gt;'!D29,$A$96:$B$97,2,FALSE),"Fill Out Sheet")</f>
        <v>5</v>
      </c>
      <c r="D32" s="71">
        <f>IFERROR(VLOOKUP('Vendor 1 RFP - &lt;Vendor Name&gt;'!F29,$A$102:$B$105,2,FALSE),"Fill Out Sheet")</f>
        <v>5</v>
      </c>
      <c r="E32" s="70"/>
    </row>
    <row r="33" spans="1:5" ht="13.2" x14ac:dyDescent="0.25">
      <c r="A33" s="102"/>
      <c r="B33" s="69" t="str">
        <f>'Vendor 1 RFP - &lt;Vendor Name&gt;'!C30</f>
        <v>Admins can reserve rooms on behalf of other employees;</v>
      </c>
      <c r="C33" s="70">
        <f>IFERROR(VLOOKUP('Vendor 1 RFP - &lt;Vendor Name&gt;'!D30,$A$96:$B$97,2,FALSE),"Fill Out Sheet")</f>
        <v>5</v>
      </c>
      <c r="D33" s="71">
        <f>IFERROR(VLOOKUP('Vendor 1 RFP - &lt;Vendor Name&gt;'!F30,$A$102:$B$105,2,FALSE),"Fill Out Sheet")</f>
        <v>5</v>
      </c>
      <c r="E33" s="70"/>
    </row>
    <row r="34" spans="1:5" ht="13.2" x14ac:dyDescent="0.25">
      <c r="A34" s="72" t="s">
        <v>160</v>
      </c>
      <c r="B34" s="73"/>
      <c r="C34" s="74">
        <f>AVERAGE(C26:C33)/$B$96</f>
        <v>1</v>
      </c>
      <c r="D34" s="75">
        <f>SUM(D26:D33)/(COUNTA(B26:B33)*$B$102)</f>
        <v>1</v>
      </c>
      <c r="E34" s="74">
        <f>C34*D34</f>
        <v>1</v>
      </c>
    </row>
    <row r="35" spans="1:5" ht="26.4" x14ac:dyDescent="0.25">
      <c r="A35" s="101" t="str">
        <f>'Vendor 1 RFP - &lt;Vendor Name&gt;'!B31</f>
        <v>Platform Integration</v>
      </c>
      <c r="B35" s="69" t="str">
        <f>'Vendor 1 RFP - &lt;Vendor Name&gt;'!C31</f>
        <v>Deep integration with Microsoft Teams, Slack, or Google Chrome for desk booking, collaboration, etc;</v>
      </c>
      <c r="C35" s="70">
        <f>IFERROR(VLOOKUP('Vendor 1 RFP - &lt;Vendor Name&gt;'!D31,$A$96:$B$97,2,FALSE),"Fill Out Sheet")</f>
        <v>5</v>
      </c>
      <c r="D35" s="71">
        <f>IFERROR(VLOOKUP('Vendor 1 RFP - &lt;Vendor Name&gt;'!F31,$A$102:$B$105,2,FALSE),"Fill Out Sheet")</f>
        <v>5</v>
      </c>
      <c r="E35" s="70"/>
    </row>
    <row r="36" spans="1:5" ht="26.4" x14ac:dyDescent="0.25">
      <c r="A36" s="102"/>
      <c r="B36" s="69" t="str">
        <f>'Vendor 1 RFP - &lt;Vendor Name&gt;'!C32</f>
        <v>Employees should easily log in via SSO with Microsoft, Google, or Slack credentials;</v>
      </c>
      <c r="C36" s="70">
        <f>IFERROR(VLOOKUP('Vendor 1 RFP - &lt;Vendor Name&gt;'!D32,$A$96:$B$97,2,FALSE),"Fill Out Sheet")</f>
        <v>5</v>
      </c>
      <c r="D36" s="71">
        <f>IFERROR(VLOOKUP('Vendor 1 RFP - &lt;Vendor Name&gt;'!F32,$A$102:$B$105,2,FALSE),"Fill Out Sheet")</f>
        <v>5</v>
      </c>
      <c r="E36" s="70"/>
    </row>
    <row r="37" spans="1:5" ht="26.4" x14ac:dyDescent="0.25">
      <c r="A37" s="102"/>
      <c r="B37" s="69" t="str">
        <f>'Vendor 1 RFP - &lt;Vendor Name&gt;'!C33</f>
        <v>Native integration with Slack or Microsoft Teams should push all important notifications;</v>
      </c>
      <c r="C37" s="70">
        <f>IFERROR(VLOOKUP('Vendor 1 RFP - &lt;Vendor Name&gt;'!D33,$A$96:$B$97,2,FALSE),"Fill Out Sheet")</f>
        <v>5</v>
      </c>
      <c r="D37" s="71">
        <f>IFERROR(VLOOKUP('Vendor 1 RFP - &lt;Vendor Name&gt;'!F33,$A$102:$B$105,2,FALSE),"Fill Out Sheet")</f>
        <v>5</v>
      </c>
      <c r="E37" s="70"/>
    </row>
    <row r="38" spans="1:5" ht="26.4" x14ac:dyDescent="0.25">
      <c r="A38" s="102"/>
      <c r="B38" s="69" t="str">
        <f>'Vendor 1 RFP - &lt;Vendor Name&gt;'!C34</f>
        <v>Meeting room reservations should be synced two ways in Outlook or Google Calendar;</v>
      </c>
      <c r="C38" s="70">
        <f>IFERROR(VLOOKUP('Vendor 1 RFP - &lt;Vendor Name&gt;'!D34,$A$96:$B$97,2,FALSE),"Fill Out Sheet")</f>
        <v>5</v>
      </c>
      <c r="D38" s="71">
        <f>IFERROR(VLOOKUP('Vendor 1 RFP - &lt;Vendor Name&gt;'!F34,$A$102:$B$105,2,FALSE),"Fill Out Sheet")</f>
        <v>5</v>
      </c>
      <c r="E38" s="70"/>
    </row>
    <row r="39" spans="1:5" ht="26.4" x14ac:dyDescent="0.25">
      <c r="A39" s="102"/>
      <c r="B39" s="69" t="str">
        <f>'Vendor 1 RFP - &lt;Vendor Name&gt;'!C35</f>
        <v>Employees should be able to reserve meeting rooms from within Outlook or Google Calendar;</v>
      </c>
      <c r="C39" s="70">
        <f>IFERROR(VLOOKUP('Vendor 1 RFP - &lt;Vendor Name&gt;'!D35,$A$96:$B$97,2,FALSE),"Fill Out Sheet")</f>
        <v>5</v>
      </c>
      <c r="D39" s="71">
        <f>IFERROR(VLOOKUP('Vendor 1 RFP - &lt;Vendor Name&gt;'!F35,$A$102:$B$105,2,FALSE),"Fill Out Sheet")</f>
        <v>5</v>
      </c>
      <c r="E39" s="70"/>
    </row>
    <row r="40" spans="1:5" ht="13.2" x14ac:dyDescent="0.25">
      <c r="A40" s="72" t="s">
        <v>160</v>
      </c>
      <c r="B40" s="73"/>
      <c r="C40" s="74">
        <f>AVERAGE(C35:C39)/$B$96</f>
        <v>1</v>
      </c>
      <c r="D40" s="75">
        <f>SUM(D35:D39)/(COUNTA(B35:B39)*$B$102)</f>
        <v>1</v>
      </c>
      <c r="E40" s="74">
        <f>C40*D40</f>
        <v>1</v>
      </c>
    </row>
    <row r="41" spans="1:5" ht="13.2" x14ac:dyDescent="0.25">
      <c r="A41" s="101" t="str">
        <f>'Vendor 1 RFP - &lt;Vendor Name&gt;'!B36</f>
        <v>Presence Tracking</v>
      </c>
      <c r="B41" s="69" t="str">
        <f>'Vendor 1 RFP - &lt;Vendor Name&gt;'!C36</f>
        <v>Check in to the reserved desk upon arrival via QR code;</v>
      </c>
      <c r="C41" s="70">
        <f>IFERROR(VLOOKUP('Vendor 1 RFP - &lt;Vendor Name&gt;'!D36,$A$96:$B$97,2,FALSE),"Fill Out Sheet")</f>
        <v>5</v>
      </c>
      <c r="D41" s="71">
        <f>IFERROR(VLOOKUP('Vendor 1 RFP - &lt;Vendor Name&gt;'!F36,$A$102:$B$105,2,FALSE),"Fill Out Sheet")</f>
        <v>5</v>
      </c>
      <c r="E41" s="70"/>
    </row>
    <row r="42" spans="1:5" ht="26.4" x14ac:dyDescent="0.25">
      <c r="A42" s="102"/>
      <c r="B42" s="69" t="str">
        <f>'Vendor 1 RFP - &lt;Vendor Name&gt;'!C37</f>
        <v>Check in to the reserved desk earlier via the mobile app or the web portal;</v>
      </c>
      <c r="C42" s="70">
        <f>IFERROR(VLOOKUP('Vendor 1 RFP - &lt;Vendor Name&gt;'!D37,$A$96:$B$97,2,FALSE),"Fill Out Sheet")</f>
        <v>5</v>
      </c>
      <c r="D42" s="71">
        <f>IFERROR(VLOOKUP('Vendor 1 RFP - &lt;Vendor Name&gt;'!F37,$A$102:$B$105,2,FALSE),"Fill Out Sheet")</f>
        <v>5</v>
      </c>
      <c r="E42" s="70"/>
    </row>
    <row r="43" spans="1:5" ht="13.2" x14ac:dyDescent="0.25">
      <c r="A43" s="102"/>
      <c r="B43" s="69" t="str">
        <f>'Vendor 1 RFP - &lt;Vendor Name&gt;'!C38</f>
        <v>Remove ghost reservations if not checked in within a timeframe;</v>
      </c>
      <c r="C43" s="70">
        <f>IFERROR(VLOOKUP('Vendor 1 RFP - &lt;Vendor Name&gt;'!D38,$A$96:$B$97,2,FALSE),"Fill Out Sheet")</f>
        <v>5</v>
      </c>
      <c r="D43" s="71">
        <f>IFERROR(VLOOKUP('Vendor 1 RFP - &lt;Vendor Name&gt;'!F38,$A$102:$B$105,2,FALSE),"Fill Out Sheet")</f>
        <v>5</v>
      </c>
      <c r="E43" s="70"/>
    </row>
    <row r="44" spans="1:5" ht="13.2" x14ac:dyDescent="0.25">
      <c r="A44" s="102"/>
      <c r="B44" s="69" t="str">
        <f>'Vendor 1 RFP - &lt;Vendor Name&gt;'!C39</f>
        <v>Automatically check in via WiFi SSID when connected to the network;</v>
      </c>
      <c r="C44" s="70">
        <f>IFERROR(VLOOKUP('Vendor 1 RFP - &lt;Vendor Name&gt;'!D39,$A$96:$B$97,2,FALSE),"Fill Out Sheet")</f>
        <v>5</v>
      </c>
      <c r="D44" s="71">
        <f>IFERROR(VLOOKUP('Vendor 1 RFP - &lt;Vendor Name&gt;'!F39,$A$102:$B$105,2,FALSE),"Fill Out Sheet")</f>
        <v>5</v>
      </c>
      <c r="E44" s="70"/>
    </row>
    <row r="45" spans="1:5" ht="26.4" x14ac:dyDescent="0.25">
      <c r="A45" s="102"/>
      <c r="B45" s="69" t="str">
        <f>'Vendor 1 RFP - &lt;Vendor Name&gt;'!C40</f>
        <v>Integration with occupancy sensors to show real-time availability of rooms and desks on the office map;</v>
      </c>
      <c r="C45" s="70">
        <f>IFERROR(VLOOKUP('Vendor 1 RFP - &lt;Vendor Name&gt;'!D40,$A$96:$B$97,2,FALSE),"Fill Out Sheet")</f>
        <v>5</v>
      </c>
      <c r="D45" s="71">
        <f>IFERROR(VLOOKUP('Vendor 1 RFP - &lt;Vendor Name&gt;'!F40,$A$102:$B$105,2,FALSE),"Fill Out Sheet")</f>
        <v>5</v>
      </c>
      <c r="E45" s="70"/>
    </row>
    <row r="46" spans="1:5" ht="26.4" x14ac:dyDescent="0.25">
      <c r="A46" s="102"/>
      <c r="B46" s="69" t="str">
        <f>'Vendor 1 RFP - &lt;Vendor Name&gt;'!C41</f>
        <v>If an employee confirms their visit, instruct the access control system to activate the employee for the day;</v>
      </c>
      <c r="C46" s="70">
        <f>IFERROR(VLOOKUP('Vendor 1 RFP - &lt;Vendor Name&gt;'!D41,$A$96:$B$97,2,FALSE),"Fill Out Sheet")</f>
        <v>5</v>
      </c>
      <c r="D46" s="71">
        <f>IFERROR(VLOOKUP('Vendor 1 RFP - &lt;Vendor Name&gt;'!F41,$A$102:$B$105,2,FALSE),"Fill Out Sheet")</f>
        <v>5</v>
      </c>
      <c r="E46" s="70"/>
    </row>
    <row r="47" spans="1:5" ht="13.2" x14ac:dyDescent="0.25">
      <c r="A47" s="102"/>
      <c r="B47" s="69" t="str">
        <f>'Vendor 1 RFP - &lt;Vendor Name&gt;'!C42</f>
        <v>Ability to use the mobile app as a digital badge for physical access;</v>
      </c>
      <c r="C47" s="70">
        <f>IFERROR(VLOOKUP('Vendor 1 RFP - &lt;Vendor Name&gt;'!D42,$A$96:$B$97,2,FALSE),"Fill Out Sheet")</f>
        <v>5</v>
      </c>
      <c r="D47" s="71">
        <f>IFERROR(VLOOKUP('Vendor 1 RFP - &lt;Vendor Name&gt;'!F42,$A$102:$B$105,2,FALSE),"Fill Out Sheet")</f>
        <v>5</v>
      </c>
      <c r="E47" s="70"/>
    </row>
    <row r="48" spans="1:5" ht="13.2" x14ac:dyDescent="0.25">
      <c r="A48" s="72" t="s">
        <v>160</v>
      </c>
      <c r="B48" s="73"/>
      <c r="C48" s="74">
        <f>AVERAGE(C41:C47)/$B$96</f>
        <v>1</v>
      </c>
      <c r="D48" s="75">
        <f>SUM(D41:D47)/(COUNTA(B41:B47)*$B$102)</f>
        <v>1</v>
      </c>
      <c r="E48" s="74">
        <f>C48*D48</f>
        <v>1</v>
      </c>
    </row>
    <row r="49" spans="1:5" ht="13.2" x14ac:dyDescent="0.25">
      <c r="A49" s="101" t="str">
        <f>'Vendor 1 RFP - &lt;Vendor Name&gt;'!B43</f>
        <v>Space Management</v>
      </c>
      <c r="B49" s="69" t="str">
        <f>'Vendor 1 RFP - &lt;Vendor Name&gt;'!C43</f>
        <v>Admins can easily upload and manage floor plans;</v>
      </c>
      <c r="C49" s="70">
        <f>IFERROR(VLOOKUP('Vendor 1 RFP - &lt;Vendor Name&gt;'!D43,$A$96:$B$97,2,FALSE),"Fill Out Sheet")</f>
        <v>5</v>
      </c>
      <c r="D49" s="71">
        <f>IFERROR(VLOOKUP('Vendor 1 RFP - &lt;Vendor Name&gt;'!F43,$A$102:$B$105,2,FALSE),"Fill Out Sheet")</f>
        <v>5</v>
      </c>
      <c r="E49" s="70"/>
    </row>
    <row r="50" spans="1:5" ht="13.2" x14ac:dyDescent="0.25">
      <c r="A50" s="102"/>
      <c r="B50" s="69" t="str">
        <f>'Vendor 1 RFP - &lt;Vendor Name&gt;'!C44</f>
        <v>Integration with IWMS for auto-upload and update of floor plans</v>
      </c>
      <c r="C50" s="70">
        <f>IFERROR(VLOOKUP('Vendor 1 RFP - &lt;Vendor Name&gt;'!D44,$A$96:$B$97,2,FALSE),"Fill Out Sheet")</f>
        <v>5</v>
      </c>
      <c r="D50" s="71">
        <f>IFERROR(VLOOKUP('Vendor 1 RFP - &lt;Vendor Name&gt;'!F44,$A$102:$B$105,2,FALSE),"Fill Out Sheet")</f>
        <v>5</v>
      </c>
      <c r="E50" s="70"/>
    </row>
    <row r="51" spans="1:5" ht="26.4" x14ac:dyDescent="0.25">
      <c r="A51" s="102"/>
      <c r="B51" s="69" t="str">
        <f>'Vendor 1 RFP - &lt;Vendor Name&gt;'!C45</f>
        <v>Admins can manage resources - locations, desks, meeting spaces, parking spaces, lockers, etc;</v>
      </c>
      <c r="C51" s="70">
        <f>IFERROR(VLOOKUP('Vendor 1 RFP - &lt;Vendor Name&gt;'!D45,$A$96:$B$97,2,FALSE),"Fill Out Sheet")</f>
        <v>5</v>
      </c>
      <c r="D51" s="71">
        <f>IFERROR(VLOOKUP('Vendor 1 RFP - &lt;Vendor Name&gt;'!F45,$A$102:$B$105,2,FALSE),"Fill Out Sheet")</f>
        <v>5</v>
      </c>
      <c r="E51" s="70"/>
    </row>
    <row r="52" spans="1:5" ht="13.2" x14ac:dyDescent="0.25">
      <c r="A52" s="102"/>
      <c r="B52" s="69" t="str">
        <f>'Vendor 1 RFP - &lt;Vendor Name&gt;'!C46</f>
        <v>Ability to easily manage neighborhoods (zones);</v>
      </c>
      <c r="C52" s="70">
        <f>IFERROR(VLOOKUP('Vendor 1 RFP - &lt;Vendor Name&gt;'!D46,$A$96:$B$97,2,FALSE),"Fill Out Sheet")</f>
        <v>5</v>
      </c>
      <c r="D52" s="71">
        <f>IFERROR(VLOOKUP('Vendor 1 RFP - &lt;Vendor Name&gt;'!F46,$A$102:$B$105,2,FALSE),"Fill Out Sheet")</f>
        <v>5</v>
      </c>
      <c r="E52" s="70"/>
    </row>
    <row r="53" spans="1:5" ht="13.2" x14ac:dyDescent="0.25">
      <c r="A53" s="102"/>
      <c r="B53" s="69" t="str">
        <f>'Vendor 1 RFP - &lt;Vendor Name&gt;'!C47</f>
        <v>Ability for admins to configure all features by location;</v>
      </c>
      <c r="C53" s="70">
        <f>IFERROR(VLOOKUP('Vendor 1 RFP - &lt;Vendor Name&gt;'!D47,$A$96:$B$97,2,FALSE),"Fill Out Sheet")</f>
        <v>5</v>
      </c>
      <c r="D53" s="71">
        <f>IFERROR(VLOOKUP('Vendor 1 RFP - &lt;Vendor Name&gt;'!F47,$A$102:$B$105,2,FALSE),"Fill Out Sheet")</f>
        <v>5</v>
      </c>
      <c r="E53" s="70"/>
    </row>
    <row r="54" spans="1:5" ht="13.2" x14ac:dyDescent="0.25">
      <c r="A54" s="102"/>
      <c r="B54" s="69" t="str">
        <f>'Vendor 1 RFP - &lt;Vendor Name&gt;'!C48</f>
        <v>Admins can manage amenities for all spaces and locations;</v>
      </c>
      <c r="C54" s="70">
        <f>IFERROR(VLOOKUP('Vendor 1 RFP - &lt;Vendor Name&gt;'!D48,$A$96:$B$97,2,FALSE),"Fill Out Sheet")</f>
        <v>5</v>
      </c>
      <c r="D54" s="71">
        <f>IFERROR(VLOOKUP('Vendor 1 RFP - &lt;Vendor Name&gt;'!F48,$A$102:$B$105,2,FALSE),"Fill Out Sheet")</f>
        <v>5</v>
      </c>
      <c r="E54" s="70"/>
    </row>
    <row r="55" spans="1:5" ht="13.2" x14ac:dyDescent="0.25">
      <c r="A55" s="102"/>
      <c r="B55" s="69" t="str">
        <f>'Vendor 1 RFP - &lt;Vendor Name&gt;'!C49</f>
        <v>Admins can create permissions and restrict access based on rules;</v>
      </c>
      <c r="C55" s="70">
        <f>IFERROR(VLOOKUP('Vendor 1 RFP - &lt;Vendor Name&gt;'!D49,$A$96:$B$97,2,FALSE),"Fill Out Sheet")</f>
        <v>5</v>
      </c>
      <c r="D55" s="71">
        <f>IFERROR(VLOOKUP('Vendor 1 RFP - &lt;Vendor Name&gt;'!F49,$A$102:$B$105,2,FALSE),"Fill Out Sheet")</f>
        <v>5</v>
      </c>
      <c r="E55" s="70"/>
    </row>
    <row r="56" spans="1:5" ht="13.2" x14ac:dyDescent="0.25">
      <c r="A56" s="72" t="s">
        <v>160</v>
      </c>
      <c r="B56" s="73"/>
      <c r="C56" s="74">
        <f>AVERAGE(C49:C55)/$B$96</f>
        <v>1</v>
      </c>
      <c r="D56" s="75">
        <f>SUM(D49:D55)/(COUNTA(B49:B55)*$B$102)</f>
        <v>1</v>
      </c>
      <c r="E56" s="74">
        <f>C56*D56</f>
        <v>1</v>
      </c>
    </row>
    <row r="57" spans="1:5" ht="26.4" x14ac:dyDescent="0.25">
      <c r="A57" s="101" t="str">
        <f>'Vendor 1 RFP - &lt;Vendor Name&gt;'!B50</f>
        <v>Issue Tracking</v>
      </c>
      <c r="B57" s="69" t="str">
        <f>'Vendor 1 RFP - &lt;Vendor Name&gt;'!C50</f>
        <v>Allow employees to submit a ticket with detailed information about the problem, including a picture</v>
      </c>
      <c r="C57" s="70">
        <f>IFERROR(VLOOKUP('Vendor 1 RFP - &lt;Vendor Name&gt;'!D50,$A$96:$B$97,2,FALSE),"Fill Out Sheet")</f>
        <v>5</v>
      </c>
      <c r="D57" s="71">
        <f>IFERROR(VLOOKUP('Vendor 1 RFP - &lt;Vendor Name&gt;'!F50,$A$102:$B$105,2,FALSE),"Fill Out Sheet")</f>
        <v>5</v>
      </c>
      <c r="E57" s="70"/>
    </row>
    <row r="58" spans="1:5" ht="13.2" x14ac:dyDescent="0.25">
      <c r="A58" s="102"/>
      <c r="B58" s="69" t="str">
        <f>'Vendor 1 RFP - &lt;Vendor Name&gt;'!C51</f>
        <v>Employees can easily track the progress of their issues</v>
      </c>
      <c r="C58" s="70">
        <f>IFERROR(VLOOKUP('Vendor 1 RFP - &lt;Vendor Name&gt;'!D51,$A$96:$B$97,2,FALSE),"Fill Out Sheet")</f>
        <v>5</v>
      </c>
      <c r="D58" s="71">
        <f>IFERROR(VLOOKUP('Vendor 1 RFP - &lt;Vendor Name&gt;'!F51,$A$102:$B$105,2,FALSE),"Fill Out Sheet")</f>
        <v>5</v>
      </c>
      <c r="E58" s="70"/>
    </row>
    <row r="59" spans="1:5" ht="26.4" x14ac:dyDescent="0.25">
      <c r="A59" s="102"/>
      <c r="B59" s="69" t="str">
        <f>'Vendor 1 RFP - &lt;Vendor Name&gt;'!C52</f>
        <v>Admins can configure the issue tracking system in great detail - workflows, data, etc</v>
      </c>
      <c r="C59" s="70">
        <f>IFERROR(VLOOKUP('Vendor 1 RFP - &lt;Vendor Name&gt;'!D52,$A$96:$B$97,2,FALSE),"Fill Out Sheet")</f>
        <v>5</v>
      </c>
      <c r="D59" s="71">
        <f>IFERROR(VLOOKUP('Vendor 1 RFP - &lt;Vendor Name&gt;'!F52,$A$102:$B$105,2,FALSE),"Fill Out Sheet")</f>
        <v>5</v>
      </c>
      <c r="E59" s="70"/>
    </row>
    <row r="60" spans="1:5" ht="26.4" x14ac:dyDescent="0.25">
      <c r="A60" s="102"/>
      <c r="B60" s="69" t="str">
        <f>'Vendor 1 RFP - &lt;Vendor Name&gt;'!C53</f>
        <v>Tickets can be easily integrated with external systems such as Jira Service Management, ServiceNow, etc</v>
      </c>
      <c r="C60" s="70">
        <f>IFERROR(VLOOKUP('Vendor 1 RFP - &lt;Vendor Name&gt;'!D53,$A$96:$B$97,2,FALSE),"Fill Out Sheet")</f>
        <v>5</v>
      </c>
      <c r="D60" s="71">
        <f>IFERROR(VLOOKUP('Vendor 1 RFP - &lt;Vendor Name&gt;'!F53,$A$102:$B$105,2,FALSE),"Fill Out Sheet")</f>
        <v>5</v>
      </c>
      <c r="E60" s="70"/>
    </row>
    <row r="61" spans="1:5" ht="13.2" x14ac:dyDescent="0.25">
      <c r="A61" s="72" t="s">
        <v>160</v>
      </c>
      <c r="B61" s="73"/>
      <c r="C61" s="74">
        <f>AVERAGE(C57:C60)/$B$96</f>
        <v>1</v>
      </c>
      <c r="D61" s="75">
        <f>SUM(D57:D60)/(COUNTA(B57:B60)*$B$102)</f>
        <v>1</v>
      </c>
      <c r="E61" s="74">
        <f>C61*D61</f>
        <v>1</v>
      </c>
    </row>
    <row r="62" spans="1:5" ht="13.2" x14ac:dyDescent="0.25">
      <c r="A62" s="101" t="str">
        <f>'Vendor 1 RFP - &lt;Vendor Name&gt;'!B54</f>
        <v>Visitor Management</v>
      </c>
      <c r="B62" s="69" t="str">
        <f>'Vendor 1 RFP - &lt;Vendor Name&gt;'!C54</f>
        <v>Collect visitor information on entry with a tablet app</v>
      </c>
      <c r="C62" s="70">
        <f>IFERROR(VLOOKUP('Vendor 1 RFP - &lt;Vendor Name&gt;'!D54,$A$96:$B$97,2,FALSE),"Fill Out Sheet")</f>
        <v>5</v>
      </c>
      <c r="D62" s="71">
        <f>IFERROR(VLOOKUP('Vendor 1 RFP - &lt;Vendor Name&gt;'!F54,$A$102:$B$105,2,FALSE),"Fill Out Sheet")</f>
        <v>5</v>
      </c>
      <c r="E62" s="70"/>
    </row>
    <row r="63" spans="1:5" ht="13.2" x14ac:dyDescent="0.25">
      <c r="A63" s="102"/>
      <c r="B63" s="69" t="str">
        <f>'Vendor 1 RFP - &lt;Vendor Name&gt;'!C55</f>
        <v>Allow employees and visitors to make a contactless sign-in</v>
      </c>
      <c r="C63" s="70">
        <f>IFERROR(VLOOKUP('Vendor 1 RFP - &lt;Vendor Name&gt;'!D55,$A$96:$B$97,2,FALSE),"Fill Out Sheet")</f>
        <v>5</v>
      </c>
      <c r="D63" s="71">
        <f>IFERROR(VLOOKUP('Vendor 1 RFP - &lt;Vendor Name&gt;'!F55,$A$102:$B$105,2,FALSE),"Fill Out Sheet")</f>
        <v>5</v>
      </c>
      <c r="E63" s="70"/>
    </row>
    <row r="64" spans="1:5" ht="13.2" x14ac:dyDescent="0.25">
      <c r="A64" s="102"/>
      <c r="B64" s="69" t="str">
        <f>'Vendor 1 RFP - &lt;Vendor Name&gt;'!C56</f>
        <v>Notify employees when their guests arrive for a meeting</v>
      </c>
      <c r="C64" s="70">
        <f>IFERROR(VLOOKUP('Vendor 1 RFP - &lt;Vendor Name&gt;'!D56,$A$96:$B$97,2,FALSE),"Fill Out Sheet")</f>
        <v>5</v>
      </c>
      <c r="D64" s="71">
        <f>IFERROR(VLOOKUP('Vendor 1 RFP - &lt;Vendor Name&gt;'!F56,$A$102:$B$105,2,FALSE),"Fill Out Sheet")</f>
        <v>5</v>
      </c>
      <c r="E64" s="70"/>
    </row>
    <row r="65" spans="1:5" ht="13.2" x14ac:dyDescent="0.25">
      <c r="A65" s="102"/>
      <c r="B65" s="69" t="str">
        <f>'Vendor 1 RFP - &lt;Vendor Name&gt;'!C57</f>
        <v>Manage deliveries easily and conveniently</v>
      </c>
      <c r="C65" s="70">
        <f>IFERROR(VLOOKUP('Vendor 1 RFP - &lt;Vendor Name&gt;'!D57,$A$96:$B$97,2,FALSE),"Fill Out Sheet")</f>
        <v>5</v>
      </c>
      <c r="D65" s="71">
        <f>IFERROR(VLOOKUP('Vendor 1 RFP - &lt;Vendor Name&gt;'!F57,$A$102:$B$105,2,FALSE),"Fill Out Sheet")</f>
        <v>5</v>
      </c>
      <c r="E65" s="70"/>
    </row>
    <row r="66" spans="1:5" ht="13.2" x14ac:dyDescent="0.25">
      <c r="A66" s="72" t="s">
        <v>160</v>
      </c>
      <c r="B66" s="73"/>
      <c r="C66" s="74">
        <f>AVERAGE(C62:C65)/$B$96</f>
        <v>1</v>
      </c>
      <c r="D66" s="75">
        <f>SUM(D62:D65)/(COUNTA(B62:B65)*$B$102)</f>
        <v>1</v>
      </c>
      <c r="E66" s="74">
        <f>C66*D66</f>
        <v>1</v>
      </c>
    </row>
    <row r="67" spans="1:5" ht="13.2" x14ac:dyDescent="0.25">
      <c r="A67" s="101" t="str">
        <f>'Vendor 1 RFP - &lt;Vendor Name&gt;'!B58</f>
        <v>Security &amp; Compliance</v>
      </c>
      <c r="B67" s="69" t="str">
        <f>'Vendor 1 RFP - &lt;Vendor Name&gt;'!C58</f>
        <v>The provider should be SOC 2 / Type 2 and ISO 27001 compliant</v>
      </c>
      <c r="C67" s="70">
        <f>IFERROR(VLOOKUP('Vendor 1 RFP - &lt;Vendor Name&gt;'!D58,$A$96:$B$97,2,FALSE),"Fill Out Sheet")</f>
        <v>5</v>
      </c>
      <c r="D67" s="71">
        <f>IFERROR(VLOOKUP('Vendor 1 RFP - &lt;Vendor Name&gt;'!F58,$A$102:$B$105,2,FALSE),"Fill Out Sheet")</f>
        <v>5</v>
      </c>
      <c r="E67" s="70"/>
    </row>
    <row r="68" spans="1:5" ht="13.2" x14ac:dyDescent="0.25">
      <c r="A68" s="102"/>
      <c r="B68" s="69" t="str">
        <f>'Vendor 1 RFP - &lt;Vendor Name&gt;'!C59</f>
        <v>The software provider must be GDPR compliant</v>
      </c>
      <c r="C68" s="70">
        <f>IFERROR(VLOOKUP('Vendor 1 RFP - &lt;Vendor Name&gt;'!D59,$A$96:$B$97,2,FALSE),"Fill Out Sheet")</f>
        <v>5</v>
      </c>
      <c r="D68" s="71">
        <f>IFERROR(VLOOKUP('Vendor 1 RFP - &lt;Vendor Name&gt;'!F59,$A$102:$B$105,2,FALSE),"Fill Out Sheet")</f>
        <v>5</v>
      </c>
      <c r="E68" s="70"/>
    </row>
    <row r="69" spans="1:5" ht="26.4" x14ac:dyDescent="0.25">
      <c r="A69" s="102"/>
      <c r="B69" s="69" t="str">
        <f>'Vendor 1 RFP - &lt;Vendor Name&gt;'!C60</f>
        <v>Integration with Okta, Microsoft, or Google for employee Single Sign-On (SSO) and SCIM provisioning</v>
      </c>
      <c r="C69" s="70">
        <f>IFERROR(VLOOKUP('Vendor 1 RFP - &lt;Vendor Name&gt;'!D60,$A$96:$B$97,2,FALSE),"Fill Out Sheet")</f>
        <v>5</v>
      </c>
      <c r="D69" s="71">
        <f>IFERROR(VLOOKUP('Vendor 1 RFP - &lt;Vendor Name&gt;'!F60,$A$102:$B$105,2,FALSE),"Fill Out Sheet")</f>
        <v>5</v>
      </c>
      <c r="E69" s="70"/>
    </row>
    <row r="70" spans="1:5" ht="13.2" x14ac:dyDescent="0.25">
      <c r="A70" s="102"/>
      <c r="B70" s="69" t="str">
        <f>'Vendor 1 RFP - &lt;Vendor Name&gt;'!C61</f>
        <v>The system should use advanced data encryption in transit and at rest</v>
      </c>
      <c r="C70" s="70">
        <f>IFERROR(VLOOKUP('Vendor 1 RFP - &lt;Vendor Name&gt;'!D61,$A$96:$B$97,2,FALSE),"Fill Out Sheet")</f>
        <v>5</v>
      </c>
      <c r="D70" s="71">
        <f>IFERROR(VLOOKUP('Vendor 1 RFP - &lt;Vendor Name&gt;'!F61,$A$102:$B$105,2,FALSE),"Fill Out Sheet")</f>
        <v>5</v>
      </c>
      <c r="E70" s="70"/>
    </row>
    <row r="71" spans="1:5" ht="26.4" x14ac:dyDescent="0.25">
      <c r="A71" s="102"/>
      <c r="B71" s="69" t="str">
        <f>'Vendor 1 RFP - &lt;Vendor Name&gt;'!C62</f>
        <v>The system must be hosted in an advanced public cloud, such as Azure, AWS, Google Cloud, etc</v>
      </c>
      <c r="C71" s="70">
        <f>IFERROR(VLOOKUP('Vendor 1 RFP - &lt;Vendor Name&gt;'!D62,$A$96:$B$97,2,FALSE),"Fill Out Sheet")</f>
        <v>5</v>
      </c>
      <c r="D71" s="71">
        <f>IFERROR(VLOOKUP('Vendor 1 RFP - &lt;Vendor Name&gt;'!F62,$A$102:$B$105,2,FALSE),"Fill Out Sheet")</f>
        <v>5</v>
      </c>
      <c r="E71" s="70"/>
    </row>
    <row r="72" spans="1:5" ht="13.2" x14ac:dyDescent="0.25">
      <c r="A72" s="72" t="s">
        <v>160</v>
      </c>
      <c r="B72" s="73"/>
      <c r="C72" s="74">
        <f>AVERAGE(C67:C71)/$B$96</f>
        <v>1</v>
      </c>
      <c r="D72" s="75">
        <f>SUM(D67:D71)/(COUNTA(B67:B71)*$B$102)</f>
        <v>1</v>
      </c>
      <c r="E72" s="74">
        <f>C72*D72</f>
        <v>1</v>
      </c>
    </row>
    <row r="73" spans="1:5" ht="26.4" x14ac:dyDescent="0.25">
      <c r="A73" s="101" t="str">
        <f>'Vendor 1 RFP - &lt;Vendor Name&gt;'!B63</f>
        <v>Workplace Analytics</v>
      </c>
      <c r="B73" s="69" t="str">
        <f>'Vendor 1 RFP - &lt;Vendor Name&gt;'!C63</f>
        <v>Advanced reports on daily, weekly, and monthly utilization of desks and spaces</v>
      </c>
      <c r="C73" s="70">
        <f>IFERROR(VLOOKUP('Vendor 1 RFP - &lt;Vendor Name&gt;'!D63,$A$96:$B$97,2,FALSE),"Fill Out Sheet")</f>
        <v>5</v>
      </c>
      <c r="D73" s="71">
        <f>IFERROR(VLOOKUP('Vendor 1 RFP - &lt;Vendor Name&gt;'!F63,$A$102:$B$105,2,FALSE),"Fill Out Sheet")</f>
        <v>5</v>
      </c>
      <c r="E73" s="70"/>
    </row>
    <row r="74" spans="1:5" ht="13.2" x14ac:dyDescent="0.25">
      <c r="A74" s="102"/>
      <c r="B74" s="69" t="str">
        <f>'Vendor 1 RFP - &lt;Vendor Name&gt;'!C64</f>
        <v>Advanced reports on teams and employees' hybrid work compliance</v>
      </c>
      <c r="C74" s="70">
        <f>IFERROR(VLOOKUP('Vendor 1 RFP - &lt;Vendor Name&gt;'!D64,$A$96:$B$97,2,FALSE),"Fill Out Sheet")</f>
        <v>5</v>
      </c>
      <c r="D74" s="71">
        <f>IFERROR(VLOOKUP('Vendor 1 RFP - &lt;Vendor Name&gt;'!F64,$A$102:$B$105,2,FALSE),"Fill Out Sheet")</f>
        <v>5</v>
      </c>
      <c r="E74" s="70"/>
    </row>
    <row r="75" spans="1:5" ht="13.2" x14ac:dyDescent="0.25">
      <c r="A75" s="102"/>
      <c r="B75" s="69" t="str">
        <f>'Vendor 1 RFP - &lt;Vendor Name&gt;'!C65</f>
        <v>Reports on presence tracking and check-ins</v>
      </c>
      <c r="C75" s="70">
        <f>IFERROR(VLOOKUP('Vendor 1 RFP - &lt;Vendor Name&gt;'!D65,$A$96:$B$97,2,FALSE),"Fill Out Sheet")</f>
        <v>5</v>
      </c>
      <c r="D75" s="71">
        <f>IFERROR(VLOOKUP('Vendor 1 RFP - &lt;Vendor Name&gt;'!F65,$A$102:$B$105,2,FALSE),"Fill Out Sheet")</f>
        <v>5</v>
      </c>
      <c r="E75" s="70"/>
    </row>
    <row r="76" spans="1:5" ht="13.2" x14ac:dyDescent="0.25">
      <c r="A76" s="102"/>
      <c r="B76" s="69" t="str">
        <f>'Vendor 1 RFP - &lt;Vendor Name&gt;'!C66</f>
        <v>Admins can report on employee workplace engagement</v>
      </c>
      <c r="C76" s="70">
        <f>IFERROR(VLOOKUP('Vendor 1 RFP - &lt;Vendor Name&gt;'!D66,$A$96:$B$97,2,FALSE),"Fill Out Sheet")</f>
        <v>5</v>
      </c>
      <c r="D76" s="71">
        <f>IFERROR(VLOOKUP('Vendor 1 RFP - &lt;Vendor Name&gt;'!F66,$A$102:$B$105,2,FALSE),"Fill Out Sheet")</f>
        <v>5</v>
      </c>
      <c r="E76" s="70"/>
    </row>
    <row r="77" spans="1:5" ht="13.2" x14ac:dyDescent="0.25">
      <c r="A77" s="102"/>
      <c r="B77" s="69" t="str">
        <f>'Vendor 1 RFP - &lt;Vendor Name&gt;'!C67</f>
        <v>Ability to create custom reports</v>
      </c>
      <c r="C77" s="70">
        <f>IFERROR(VLOOKUP('Vendor 1 RFP - &lt;Vendor Name&gt;'!D67,$A$96:$B$97,2,FALSE),"Fill Out Sheet")</f>
        <v>5</v>
      </c>
      <c r="D77" s="71">
        <f>IFERROR(VLOOKUP('Vendor 1 RFP - &lt;Vendor Name&gt;'!F67,$A$102:$B$105,2,FALSE),"Fill Out Sheet")</f>
        <v>5</v>
      </c>
      <c r="E77" s="70"/>
    </row>
    <row r="78" spans="1:5" ht="13.2" x14ac:dyDescent="0.25">
      <c r="A78" s="102"/>
      <c r="B78" s="69" t="str">
        <f>'Vendor 1 RFP - &lt;Vendor Name&gt;'!C68</f>
        <v>Ability to schedule sending of reports and dashboards</v>
      </c>
      <c r="C78" s="70">
        <f>IFERROR(VLOOKUP('Vendor 1 RFP - &lt;Vendor Name&gt;'!D68,$A$96:$B$97,2,FALSE),"Fill Out Sheet")</f>
        <v>5</v>
      </c>
      <c r="D78" s="71">
        <f>IFERROR(VLOOKUP('Vendor 1 RFP - &lt;Vendor Name&gt;'!F68,$A$102:$B$105,2,FALSE),"Fill Out Sheet")</f>
        <v>5</v>
      </c>
      <c r="E78" s="70"/>
    </row>
    <row r="79" spans="1:5" ht="26.4" x14ac:dyDescent="0.25">
      <c r="A79" s="102"/>
      <c r="B79" s="69" t="str">
        <f>'Vendor 1 RFP - &lt;Vendor Name&gt;'!C69</f>
        <v>Admins can gain valuable insights and benchmarks about workplace adoption with similar companies</v>
      </c>
      <c r="C79" s="70">
        <f>IFERROR(VLOOKUP('Vendor 1 RFP - &lt;Vendor Name&gt;'!D69,$A$96:$B$97,2,FALSE),"Fill Out Sheet")</f>
        <v>5</v>
      </c>
      <c r="D79" s="71">
        <f>IFERROR(VLOOKUP('Vendor 1 RFP - &lt;Vendor Name&gt;'!F69,$A$102:$B$105,2,FALSE),"Fill Out Sheet")</f>
        <v>5</v>
      </c>
      <c r="E79" s="70"/>
    </row>
    <row r="80" spans="1:5" ht="13.2" x14ac:dyDescent="0.25">
      <c r="A80" s="72" t="s">
        <v>160</v>
      </c>
      <c r="B80" s="73"/>
      <c r="C80" s="74">
        <f>AVERAGE(C73:C79)/$B$96</f>
        <v>1</v>
      </c>
      <c r="D80" s="75">
        <f>SUM(D73:D79)/(COUNTA(B73:B79)*$B$102)</f>
        <v>1</v>
      </c>
      <c r="E80" s="74">
        <f>C80*D80</f>
        <v>1</v>
      </c>
    </row>
    <row r="81" spans="1:5" ht="13.2" x14ac:dyDescent="0.25">
      <c r="A81" s="106" t="s">
        <v>161</v>
      </c>
      <c r="B81" s="107"/>
      <c r="C81" s="107"/>
      <c r="D81" s="105"/>
      <c r="E81" s="76">
        <f>SUM(E13,E25,E34,E40,E48,E56,E61,E66,E72,E80)/SUM(C13,C25,C34,C40,C48,C56,C61,C66,C72,C80)</f>
        <v>0.97983870967741926</v>
      </c>
    </row>
    <row r="82" spans="1:5" ht="13.2" x14ac:dyDescent="0.25">
      <c r="A82" s="108" t="s">
        <v>162</v>
      </c>
      <c r="B82" s="107"/>
      <c r="C82" s="107"/>
      <c r="D82" s="105"/>
      <c r="E82" s="77">
        <f>E81*5</f>
        <v>4.8991935483870961</v>
      </c>
    </row>
    <row r="93" spans="1:5" ht="13.2" x14ac:dyDescent="0.25">
      <c r="A93" s="103" t="s">
        <v>163</v>
      </c>
      <c r="B93" s="102"/>
    </row>
    <row r="94" spans="1:5" ht="13.2" x14ac:dyDescent="0.25">
      <c r="A94" s="104" t="s">
        <v>157</v>
      </c>
      <c r="B94" s="105"/>
    </row>
    <row r="95" spans="1:5" ht="13.2" x14ac:dyDescent="0.25">
      <c r="A95" s="78" t="s">
        <v>3</v>
      </c>
      <c r="B95" s="79" t="s">
        <v>164</v>
      </c>
    </row>
    <row r="96" spans="1:5" ht="13.2" x14ac:dyDescent="0.25">
      <c r="A96" s="80" t="s">
        <v>13</v>
      </c>
      <c r="B96" s="80">
        <v>5</v>
      </c>
    </row>
    <row r="97" spans="1:2" ht="13.2" x14ac:dyDescent="0.25">
      <c r="A97" s="80" t="s">
        <v>9</v>
      </c>
      <c r="B97" s="80">
        <v>3</v>
      </c>
    </row>
    <row r="98" spans="1:2" ht="13.2" x14ac:dyDescent="0.25">
      <c r="A98" s="80" t="s">
        <v>165</v>
      </c>
      <c r="B98" s="80">
        <v>0</v>
      </c>
    </row>
    <row r="99" spans="1:2" ht="13.2" x14ac:dyDescent="0.25">
      <c r="A99" s="71"/>
      <c r="B99" s="71"/>
    </row>
    <row r="100" spans="1:2" ht="13.2" x14ac:dyDescent="0.25">
      <c r="A100" s="104" t="s">
        <v>158</v>
      </c>
      <c r="B100" s="105"/>
    </row>
    <row r="101" spans="1:2" ht="13.2" x14ac:dyDescent="0.25">
      <c r="A101" s="78" t="s">
        <v>166</v>
      </c>
      <c r="B101" s="79" t="s">
        <v>164</v>
      </c>
    </row>
    <row r="102" spans="1:2" ht="13.2" x14ac:dyDescent="0.25">
      <c r="A102" s="80" t="s">
        <v>11</v>
      </c>
      <c r="B102" s="80">
        <v>5</v>
      </c>
    </row>
    <row r="103" spans="1:2" ht="13.2" x14ac:dyDescent="0.25">
      <c r="A103" s="80" t="s">
        <v>33</v>
      </c>
      <c r="B103" s="80">
        <v>2</v>
      </c>
    </row>
    <row r="104" spans="1:2" ht="13.2" x14ac:dyDescent="0.25">
      <c r="A104" s="80" t="s">
        <v>167</v>
      </c>
      <c r="B104" s="80">
        <v>0</v>
      </c>
    </row>
    <row r="105" spans="1:2" ht="13.2" x14ac:dyDescent="0.25">
      <c r="A105" s="80" t="s">
        <v>168</v>
      </c>
      <c r="B105" s="80">
        <v>1</v>
      </c>
    </row>
  </sheetData>
  <mergeCells count="17">
    <mergeCell ref="A1:B1"/>
    <mergeCell ref="C1:E1"/>
    <mergeCell ref="A3:A12"/>
    <mergeCell ref="A14:A24"/>
    <mergeCell ref="A26:A33"/>
    <mergeCell ref="A35:A39"/>
    <mergeCell ref="A41:A47"/>
    <mergeCell ref="A93:B93"/>
    <mergeCell ref="A94:B94"/>
    <mergeCell ref="A100:B100"/>
    <mergeCell ref="A49:A55"/>
    <mergeCell ref="A57:A60"/>
    <mergeCell ref="A62:A65"/>
    <mergeCell ref="A67:A71"/>
    <mergeCell ref="A73:A79"/>
    <mergeCell ref="A81:D81"/>
    <mergeCell ref="A82:D82"/>
  </mergeCells>
  <hyperlinks>
    <hyperlink ref="C1" r:id="rId1" xr:uid="{00000000-0004-0000-0500-00000000000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E105"/>
  <sheetViews>
    <sheetView showGridLines="0" topLeftCell="A21" workbookViewId="0">
      <selection activeCell="D18" sqref="D18"/>
    </sheetView>
  </sheetViews>
  <sheetFormatPr defaultColWidth="12.6640625" defaultRowHeight="15.75" customHeight="1" x14ac:dyDescent="0.25"/>
  <cols>
    <col min="1" max="1" width="19.6640625" customWidth="1"/>
    <col min="2" max="2" width="61.6640625" customWidth="1"/>
    <col min="3" max="3" width="18.109375" customWidth="1"/>
    <col min="4" max="4" width="35.44140625" customWidth="1"/>
    <col min="5" max="5" width="15" customWidth="1"/>
  </cols>
  <sheetData>
    <row r="1" spans="1:5" ht="60.75" customHeight="1" x14ac:dyDescent="0.25">
      <c r="A1" s="117" t="s">
        <v>169</v>
      </c>
      <c r="B1" s="82"/>
      <c r="C1" s="118" t="s">
        <v>92</v>
      </c>
      <c r="D1" s="82"/>
      <c r="E1" s="82"/>
    </row>
    <row r="2" spans="1:5" ht="13.2" x14ac:dyDescent="0.25">
      <c r="A2" s="10" t="s">
        <v>1</v>
      </c>
      <c r="B2" s="11" t="s">
        <v>2</v>
      </c>
      <c r="C2" s="12" t="s">
        <v>157</v>
      </c>
      <c r="D2" s="13" t="s">
        <v>158</v>
      </c>
      <c r="E2" s="12" t="s">
        <v>159</v>
      </c>
    </row>
    <row r="3" spans="1:5" ht="13.2" x14ac:dyDescent="0.25">
      <c r="A3" s="83" t="str">
        <f>'Vendor 1 RFP - &lt;Vendor Name&gt;'!B2</f>
        <v>Desk Reservation</v>
      </c>
      <c r="B3" s="6" t="str">
        <f>'Vendor 1 RFP - &lt;Vendor Name&gt;'!C2</f>
        <v>Easily reserve a hot desk in advance (desk hoteling)</v>
      </c>
      <c r="C3" s="14">
        <f>IFERROR(VLOOKUP('Vendor 2 RFP - &lt;Vendor Name&gt;'!D2,$A$96:$B$97,2,FALSE),"Fill Out Sheet")</f>
        <v>2</v>
      </c>
      <c r="D3" s="7">
        <f>IFERROR(VLOOKUP('Vendor 2 RFP - &lt;Vendor Name&gt;'!F2,$A$102:$B$105,2,FALSE),"Fill Out Sheet")</f>
        <v>5</v>
      </c>
      <c r="E3" s="14"/>
    </row>
    <row r="4" spans="1:5" ht="13.2" x14ac:dyDescent="0.25">
      <c r="A4" s="82"/>
      <c r="B4" s="6" t="str">
        <f>'Vendor 1 RFP - &lt;Vendor Name&gt;'!C3</f>
        <v>Book a desk based on prior selection (smarter suggestions);</v>
      </c>
      <c r="C4" s="14" t="str">
        <f>IFERROR(VLOOKUP('Vendor 2 RFP - &lt;Vendor Name&gt;'!D3,$A$96:$B$97,2,FALSE),"Fill Out Sheet")</f>
        <v>Fill Out Sheet</v>
      </c>
      <c r="D4" s="7" t="str">
        <f>IFERROR(VLOOKUP('Vendor 2 RFP - &lt;Vendor Name&gt;'!F3,$A$102:$B$105,2,FALSE),"Fill Out Sheet")</f>
        <v>Fill Out Sheet</v>
      </c>
      <c r="E4" s="14"/>
    </row>
    <row r="5" spans="1:5" ht="13.2" x14ac:dyDescent="0.25">
      <c r="A5" s="82"/>
      <c r="B5" s="6" t="str">
        <f>'Vendor 1 RFP - &lt;Vendor Name&gt;'!C4</f>
        <v>Reserve a desk for multiple days;</v>
      </c>
      <c r="C5" s="14" t="str">
        <f>IFERROR(VLOOKUP('Vendor 2 RFP - &lt;Vendor Name&gt;'!D4,$A$96:$B$97,2,FALSE),"Fill Out Sheet")</f>
        <v>Fill Out Sheet</v>
      </c>
      <c r="D5" s="7" t="str">
        <f>IFERROR(VLOOKUP('Vendor 2 RFP - &lt;Vendor Name&gt;'!F4,$A$102:$B$105,2,FALSE),"Fill Out Sheet")</f>
        <v>Fill Out Sheet</v>
      </c>
      <c r="E5" s="14"/>
    </row>
    <row r="6" spans="1:5" ht="13.2" x14ac:dyDescent="0.25">
      <c r="A6" s="82"/>
      <c r="B6" s="6" t="str">
        <f>'Vendor 1 RFP - &lt;Vendor Name&gt;'!C5</f>
        <v>Place a recurring booking;</v>
      </c>
      <c r="C6" s="14" t="str">
        <f>IFERROR(VLOOKUP('Vendor 2 RFP - &lt;Vendor Name&gt;'!D5,$A$96:$B$97,2,FALSE),"Fill Out Sheet")</f>
        <v>Fill Out Sheet</v>
      </c>
      <c r="D6" s="7" t="str">
        <f>IFERROR(VLOOKUP('Vendor 2 RFP - &lt;Vendor Name&gt;'!F5,$A$102:$B$105,2,FALSE),"Fill Out Sheet")</f>
        <v>Fill Out Sheet</v>
      </c>
      <c r="E6" s="14"/>
    </row>
    <row r="7" spans="1:5" ht="13.2" x14ac:dyDescent="0.25">
      <c r="A7" s="82"/>
      <c r="B7" s="6" t="str">
        <f>'Vendor 1 RFP - &lt;Vendor Name&gt;'!C6</f>
        <v>Reserve a desk on the day of the visit (hot desking);</v>
      </c>
      <c r="C7" s="14" t="str">
        <f>IFERROR(VLOOKUP('Vendor 2 RFP - &lt;Vendor Name&gt;'!D6,$A$96:$B$97,2,FALSE),"Fill Out Sheet")</f>
        <v>Fill Out Sheet</v>
      </c>
      <c r="D7" s="7" t="str">
        <f>IFERROR(VLOOKUP('Vendor 2 RFP - &lt;Vendor Name&gt;'!F6,$A$102:$B$105,2,FALSE),"Fill Out Sheet")</f>
        <v>Fill Out Sheet</v>
      </c>
      <c r="E7" s="14"/>
    </row>
    <row r="8" spans="1:5" ht="13.2" x14ac:dyDescent="0.25">
      <c r="A8" s="82"/>
      <c r="B8" s="6" t="str">
        <f>'Vendor 1 RFP - &lt;Vendor Name&gt;'!C7</f>
        <v>Reserve team collaboration zone (a.k.a. office neighborhood);</v>
      </c>
      <c r="C8" s="14" t="str">
        <f>IFERROR(VLOOKUP('Vendor 2 RFP - &lt;Vendor Name&gt;'!D7,$A$96:$B$97,2,FALSE),"Fill Out Sheet")</f>
        <v>Fill Out Sheet</v>
      </c>
      <c r="D8" s="7" t="str">
        <f>IFERROR(VLOOKUP('Vendor 2 RFP - &lt;Vendor Name&gt;'!F7,$A$102:$B$105,2,FALSE),"Fill Out Sheet")</f>
        <v>Fill Out Sheet</v>
      </c>
      <c r="E8" s="14"/>
    </row>
    <row r="9" spans="1:5" ht="26.4" x14ac:dyDescent="0.25">
      <c r="A9" s="82"/>
      <c r="B9" s="6" t="str">
        <f>'Vendor 1 RFP - &lt;Vendor Name&gt;'!C8</f>
        <v>Admins can assign permanent desks to employees and assign neighborhoods/zones to teams;</v>
      </c>
      <c r="C9" s="14" t="str">
        <f>IFERROR(VLOOKUP('Vendor 2 RFP - &lt;Vendor Name&gt;'!D8,$A$96:$B$97,2,FALSE),"Fill Out Sheet")</f>
        <v>Fill Out Sheet</v>
      </c>
      <c r="D9" s="7" t="str">
        <f>IFERROR(VLOOKUP('Vendor 2 RFP - &lt;Vendor Name&gt;'!F8,$A$102:$B$105,2,FALSE),"Fill Out Sheet")</f>
        <v>Fill Out Sheet</v>
      </c>
      <c r="E9" s="14"/>
    </row>
    <row r="10" spans="1:5" ht="26.4" x14ac:dyDescent="0.25">
      <c r="A10" s="82"/>
      <c r="B10" s="6" t="str">
        <f>'Vendor 1 RFP - &lt;Vendor Name&gt;'!C9</f>
        <v>Admins (and team leads/managers) can edit/adjust employee reservations;</v>
      </c>
      <c r="C10" s="14" t="str">
        <f>IFERROR(VLOOKUP('Vendor 2 RFP - &lt;Vendor Name&gt;'!D9,$A$96:$B$97,2,FALSE),"Fill Out Sheet")</f>
        <v>Fill Out Sheet</v>
      </c>
      <c r="D10" s="7" t="str">
        <f>IFERROR(VLOOKUP('Vendor 2 RFP - &lt;Vendor Name&gt;'!F9,$A$102:$B$105,2,FALSE),"Fill Out Sheet")</f>
        <v>Fill Out Sheet</v>
      </c>
      <c r="E10" s="14"/>
    </row>
    <row r="11" spans="1:5" ht="13.2" x14ac:dyDescent="0.25">
      <c r="A11" s="82"/>
      <c r="B11" s="6" t="str">
        <f>'Vendor 1 RFP - &lt;Vendor Name&gt;'!C10</f>
        <v>Admins can modify bookable desks on the floor plan;</v>
      </c>
      <c r="C11" s="14" t="str">
        <f>IFERROR(VLOOKUP('Vendor 2 RFP - &lt;Vendor Name&gt;'!D10,$A$96:$B$97,2,FALSE),"Fill Out Sheet")</f>
        <v>Fill Out Sheet</v>
      </c>
      <c r="D11" s="7" t="str">
        <f>IFERROR(VLOOKUP('Vendor 2 RFP - &lt;Vendor Name&gt;'!F10,$A$102:$B$105,2,FALSE),"Fill Out Sheet")</f>
        <v>Fill Out Sheet</v>
      </c>
      <c r="E11" s="14"/>
    </row>
    <row r="12" spans="1:5" ht="26.4" x14ac:dyDescent="0.25">
      <c r="A12" s="82"/>
      <c r="B12" s="6" t="str">
        <f>'Vendor 1 RFP - &lt;Vendor Name&gt;'!C11</f>
        <v>Admins can create booking rules so that certain neighborhoods (or locations) are available to specific teams;</v>
      </c>
      <c r="C12" s="14" t="str">
        <f>IFERROR(VLOOKUP('Vendor 2 RFP - &lt;Vendor Name&gt;'!D11,$A$96:$B$97,2,FALSE),"Fill Out Sheet")</f>
        <v>Fill Out Sheet</v>
      </c>
      <c r="D12" s="7" t="str">
        <f>IFERROR(VLOOKUP('Vendor 2 RFP - &lt;Vendor Name&gt;'!F11,$A$102:$B$105,2,FALSE),"Fill Out Sheet")</f>
        <v>Fill Out Sheet</v>
      </c>
      <c r="E12" s="14"/>
    </row>
    <row r="13" spans="1:5" ht="13.2" x14ac:dyDescent="0.25">
      <c r="A13" s="15" t="s">
        <v>160</v>
      </c>
      <c r="B13" s="16"/>
      <c r="C13" s="17">
        <f>AVERAGE(C3:C12)/$B$96</f>
        <v>0.4</v>
      </c>
      <c r="D13" s="18">
        <f>SUM(D3:D12)/(COUNTA(B3:B12)*$B$102)</f>
        <v>0.1</v>
      </c>
      <c r="E13" s="17">
        <f>C13*D13</f>
        <v>4.0000000000000008E-2</v>
      </c>
    </row>
    <row r="14" spans="1:5" ht="13.2" x14ac:dyDescent="0.25">
      <c r="A14" s="83" t="str">
        <f>'Vendor 1 RFP - &lt;Vendor Name&gt;'!B12</f>
        <v>Hybrid Scheduling</v>
      </c>
      <c r="B14" s="6" t="str">
        <f>'Vendor 1 RFP - &lt;Vendor Name&gt;'!C12</f>
        <v>Allow tagging 'favorite' coworkers;</v>
      </c>
      <c r="C14" s="14" t="str">
        <f>IFERROR(VLOOKUP('Vendor 2 RFP - &lt;Vendor Name&gt;'!D12,$A$96:$B$97,2,FALSE),"Fill Out Sheet")</f>
        <v>Fill Out Sheet</v>
      </c>
      <c r="D14" s="7" t="str">
        <f>IFERROR(VLOOKUP('Vendor 2 RFP - &lt;Vendor Name&gt;'!F12,$A$102:$B$105,2,FALSE),"Fill Out Sheet")</f>
        <v>Fill Out Sheet</v>
      </c>
      <c r="E14" s="14"/>
    </row>
    <row r="15" spans="1:5" ht="13.2" x14ac:dyDescent="0.25">
      <c r="A15" s="82"/>
      <c r="B15" s="6" t="str">
        <f>'Vendor 1 RFP - &lt;Vendor Name&gt;'!C13</f>
        <v>Easily see who's in today or in the future;</v>
      </c>
      <c r="C15" s="14" t="str">
        <f>IFERROR(VLOOKUP('Vendor 2 RFP - &lt;Vendor Name&gt;'!D13,$A$96:$B$97,2,FALSE),"Fill Out Sheet")</f>
        <v>Fill Out Sheet</v>
      </c>
      <c r="D15" s="7" t="str">
        <f>IFERROR(VLOOKUP('Vendor 2 RFP - &lt;Vendor Name&gt;'!F13,$A$102:$B$105,2,FALSE),"Fill Out Sheet")</f>
        <v>Fill Out Sheet</v>
      </c>
      <c r="E15" s="14"/>
    </row>
    <row r="16" spans="1:5" ht="13.2" x14ac:dyDescent="0.25">
      <c r="A16" s="82"/>
      <c r="B16" s="6" t="str">
        <f>'Vendor 1 RFP - &lt;Vendor Name&gt;'!C14</f>
        <v>Ability to see favorite or selected coworkers' reservations in the future;</v>
      </c>
      <c r="C16" s="14" t="str">
        <f>IFERROR(VLOOKUP('Vendor 2 RFP - &lt;Vendor Name&gt;'!D14,$A$96:$B$97,2,FALSE),"Fill Out Sheet")</f>
        <v>Fill Out Sheet</v>
      </c>
      <c r="D16" s="7" t="str">
        <f>IFERROR(VLOOKUP('Vendor 2 RFP - &lt;Vendor Name&gt;'!F14,$A$102:$B$105,2,FALSE),"Fill Out Sheet")</f>
        <v>Fill Out Sheet</v>
      </c>
      <c r="E16" s="14"/>
    </row>
    <row r="17" spans="1:5" ht="26.4" x14ac:dyDescent="0.25">
      <c r="A17" s="82"/>
      <c r="B17" s="6" t="str">
        <f>'Vendor 1 RFP - &lt;Vendor Name&gt;'!C15</f>
        <v>Advanced in-app or platform notification system for daily visits, teams, favorite coworkers, location, etc;</v>
      </c>
      <c r="C17" s="14" t="str">
        <f>IFERROR(VLOOKUP('Vendor 2 RFP - &lt;Vendor Name&gt;'!D15,$A$96:$B$97,2,FALSE),"Fill Out Sheet")</f>
        <v>Fill Out Sheet</v>
      </c>
      <c r="D17" s="7" t="str">
        <f>IFERROR(VLOOKUP('Vendor 2 RFP - &lt;Vendor Name&gt;'!F15,$A$102:$B$105,2,FALSE),"Fill Out Sheet")</f>
        <v>Fill Out Sheet</v>
      </c>
      <c r="E17" s="14"/>
    </row>
    <row r="18" spans="1:5" ht="13.2" x14ac:dyDescent="0.25">
      <c r="A18" s="82"/>
      <c r="B18" s="6" t="str">
        <f>'Vendor 1 RFP - &lt;Vendor Name&gt;'!C16</f>
        <v>Allow inviting teammates into the office;</v>
      </c>
      <c r="C18" s="14" t="str">
        <f>IFERROR(VLOOKUP('Vendor 2 RFP - &lt;Vendor Name&gt;'!D16,$A$96:$B$97,2,FALSE),"Fill Out Sheet")</f>
        <v>Fill Out Sheet</v>
      </c>
      <c r="D18" s="7" t="str">
        <f>IFERROR(VLOOKUP('Vendor 2 RFP - &lt;Vendor Name&gt;'!F16,$A$102:$B$105,2,FALSE),"Fill Out Sheet")</f>
        <v>Fill Out Sheet</v>
      </c>
      <c r="E18" s="14"/>
    </row>
    <row r="19" spans="1:5" ht="13.2" x14ac:dyDescent="0.25">
      <c r="A19" s="82"/>
      <c r="B19" s="6" t="str">
        <f>'Vendor 1 RFP - &lt;Vendor Name&gt;'!C17</f>
        <v>Allow planning when and where you’ll be working for the week ahead</v>
      </c>
      <c r="C19" s="14" t="str">
        <f>IFERROR(VLOOKUP('Vendor 2 RFP - &lt;Vendor Name&gt;'!D17,$A$96:$B$97,2,FALSE),"Fill Out Sheet")</f>
        <v>Fill Out Sheet</v>
      </c>
      <c r="D19" s="7" t="str">
        <f>IFERROR(VLOOKUP('Vendor 2 RFP - &lt;Vendor Name&gt;'!F17,$A$102:$B$105,2,FALSE),"Fill Out Sheet")</f>
        <v>Fill Out Sheet</v>
      </c>
      <c r="E19" s="14"/>
    </row>
    <row r="20" spans="1:5" ht="26.4" x14ac:dyDescent="0.25">
      <c r="A20" s="82"/>
      <c r="B20" s="6" t="str">
        <f>'Vendor 1 RFP - &lt;Vendor Name&gt;'!C18</f>
        <v>Ability to share status with coworkers; whether working from home, office, nearby coworking space, etc.</v>
      </c>
      <c r="C20" s="14" t="str">
        <f>IFERROR(VLOOKUP('Vendor 2 RFP - &lt;Vendor Name&gt;'!D18,$A$96:$B$97,2,FALSE),"Fill Out Sheet")</f>
        <v>Fill Out Sheet</v>
      </c>
      <c r="D20" s="7" t="str">
        <f>IFERROR(VLOOKUP('Vendor 2 RFP - &lt;Vendor Name&gt;'!F18,$A$102:$B$105,2,FALSE),"Fill Out Sheet")</f>
        <v>Fill Out Sheet</v>
      </c>
      <c r="E20" s="14"/>
    </row>
    <row r="21" spans="1:5" ht="26.4" x14ac:dyDescent="0.25">
      <c r="A21" s="82"/>
      <c r="B21" s="6" t="str">
        <f>'Vendor 1 RFP - &lt;Vendor Name&gt;'!C19</f>
        <v>Admins can define when employees should be in the office (e.g. 2 times a week or month)</v>
      </c>
      <c r="C21" s="14" t="str">
        <f>IFERROR(VLOOKUP('Vendor 2 RFP - &lt;Vendor Name&gt;'!D19,$A$96:$B$97,2,FALSE),"Fill Out Sheet")</f>
        <v>Fill Out Sheet</v>
      </c>
      <c r="D21" s="7" t="str">
        <f>IFERROR(VLOOKUP('Vendor 2 RFP - &lt;Vendor Name&gt;'!F19,$A$102:$B$105,2,FALSE),"Fill Out Sheet")</f>
        <v>Fill Out Sheet</v>
      </c>
      <c r="E21" s="14"/>
    </row>
    <row r="22" spans="1:5" ht="26.4" x14ac:dyDescent="0.25">
      <c r="A22" s="82"/>
      <c r="B22" s="6" t="str">
        <f>'Vendor 1 RFP - &lt;Vendor Name&gt;'!C20</f>
        <v>Admins can select which employees (or teams) can come to the office on what days of the week</v>
      </c>
      <c r="C22" s="14" t="str">
        <f>IFERROR(VLOOKUP('Vendor 2 RFP - &lt;Vendor Name&gt;'!D20,$A$96:$B$97,2,FALSE),"Fill Out Sheet")</f>
        <v>Fill Out Sheet</v>
      </c>
      <c r="D22" s="7" t="str">
        <f>IFERROR(VLOOKUP('Vendor 2 RFP - &lt;Vendor Name&gt;'!F20,$A$102:$B$105,2,FALSE),"Fill Out Sheet")</f>
        <v>Fill Out Sheet</v>
      </c>
      <c r="E22" s="14"/>
    </row>
    <row r="23" spans="1:5" ht="26.4" x14ac:dyDescent="0.25">
      <c r="A23" s="82"/>
      <c r="B23" s="6" t="str">
        <f>'Vendor 1 RFP - &lt;Vendor Name&gt;'!C21</f>
        <v>Employees can easily understand and follow the policy assigned to their team</v>
      </c>
      <c r="C23" s="14" t="str">
        <f>IFERROR(VLOOKUP('Vendor 2 RFP - &lt;Vendor Name&gt;'!D21,$A$96:$B$97,2,FALSE),"Fill Out Sheet")</f>
        <v>Fill Out Sheet</v>
      </c>
      <c r="D23" s="7" t="str">
        <f>IFERROR(VLOOKUP('Vendor 2 RFP - &lt;Vendor Name&gt;'!F21,$A$102:$B$105,2,FALSE),"Fill Out Sheet")</f>
        <v>Fill Out Sheet</v>
      </c>
      <c r="E23" s="14"/>
    </row>
    <row r="24" spans="1:5" ht="26.4" x14ac:dyDescent="0.25">
      <c r="A24" s="82"/>
      <c r="B24" s="6" t="str">
        <f>'Vendor 1 RFP - &lt;Vendor Name&gt;'!C22</f>
        <v>Admins can report on how people comply with current policies and improve them if needed</v>
      </c>
      <c r="C24" s="14" t="str">
        <f>IFERROR(VLOOKUP('Vendor 2 RFP - &lt;Vendor Name&gt;'!D22,$A$96:$B$97,2,FALSE),"Fill Out Sheet")</f>
        <v>Fill Out Sheet</v>
      </c>
      <c r="D24" s="7" t="str">
        <f>IFERROR(VLOOKUP('Vendor 2 RFP - &lt;Vendor Name&gt;'!F22,$A$102:$B$105,2,FALSE),"Fill Out Sheet")</f>
        <v>Fill Out Sheet</v>
      </c>
      <c r="E24" s="14"/>
    </row>
    <row r="25" spans="1:5" ht="13.2" x14ac:dyDescent="0.25">
      <c r="A25" s="15" t="s">
        <v>160</v>
      </c>
      <c r="B25" s="16"/>
      <c r="C25" s="17" t="e">
        <f>AVERAGE(C14:C24)/$B$96</f>
        <v>#DIV/0!</v>
      </c>
      <c r="D25" s="18">
        <f>SUM(D14:D24)/(COUNTA(B14:B24)*$B$102)</f>
        <v>0</v>
      </c>
      <c r="E25" s="17" t="e">
        <f>C25*D25</f>
        <v>#DIV/0!</v>
      </c>
    </row>
    <row r="26" spans="1:5" ht="26.4" x14ac:dyDescent="0.25">
      <c r="A26" s="83" t="str">
        <f>'Vendor 1 RFP - &lt;Vendor Name&gt;'!B23</f>
        <v>Meeting Room Booking</v>
      </c>
      <c r="B26" s="6" t="str">
        <f>'Vendor 1 RFP - &lt;Vendor Name&gt;'!C23</f>
        <v>Find available meeting spaces with an advanced search based on location, capacity, and room amenities;</v>
      </c>
      <c r="C26" s="14" t="str">
        <f>IFERROR(VLOOKUP('Vendor 2 RFP - &lt;Vendor Name&gt;'!D23,$A$96:$B$97,2,FALSE),"Fill Out Sheet")</f>
        <v>Fill Out Sheet</v>
      </c>
      <c r="D26" s="7" t="str">
        <f>IFERROR(VLOOKUP('Vendor 2 RFP - &lt;Vendor Name&gt;'!F23,$A$102:$B$105,2,FALSE),"Fill Out Sheet")</f>
        <v>Fill Out Sheet</v>
      </c>
      <c r="E26" s="14"/>
    </row>
    <row r="27" spans="1:5" ht="13.2" x14ac:dyDescent="0.25">
      <c r="A27" s="82"/>
      <c r="B27" s="6" t="str">
        <f>'Vendor 1 RFP - &lt;Vendor Name&gt;'!C24</f>
        <v>Book a conference room in advance (1 day, 1 week, 1 month, ...);</v>
      </c>
      <c r="C27" s="14" t="str">
        <f>IFERROR(VLOOKUP('Vendor 2 RFP - &lt;Vendor Name&gt;'!D24,$A$96:$B$97,2,FALSE),"Fill Out Sheet")</f>
        <v>Fill Out Sheet</v>
      </c>
      <c r="D27" s="7" t="str">
        <f>IFERROR(VLOOKUP('Vendor 2 RFP - &lt;Vendor Name&gt;'!F24,$A$102:$B$105,2,FALSE),"Fill Out Sheet")</f>
        <v>Fill Out Sheet</v>
      </c>
      <c r="E27" s="14"/>
    </row>
    <row r="28" spans="1:5" ht="13.2" x14ac:dyDescent="0.25">
      <c r="A28" s="82"/>
      <c r="B28" s="6" t="str">
        <f>'Vendor 1 RFP - &lt;Vendor Name&gt;'!C25</f>
        <v>Book a conference room on the day of the visit;</v>
      </c>
      <c r="C28" s="14" t="str">
        <f>IFERROR(VLOOKUP('Vendor 2 RFP - &lt;Vendor Name&gt;'!D25,$A$96:$B$97,2,FALSE),"Fill Out Sheet")</f>
        <v>Fill Out Sheet</v>
      </c>
      <c r="D28" s="7" t="str">
        <f>IFERROR(VLOOKUP('Vendor 2 RFP - &lt;Vendor Name&gt;'!F25,$A$102:$B$105,2,FALSE),"Fill Out Sheet")</f>
        <v>Fill Out Sheet</v>
      </c>
      <c r="E28" s="14"/>
    </row>
    <row r="29" spans="1:5" ht="13.2" x14ac:dyDescent="0.25">
      <c r="A29" s="82"/>
      <c r="B29" s="6" t="str">
        <f>'Vendor 1 RFP - &lt;Vendor Name&gt;'!C26</f>
        <v>Make ad-hoc bookings on the room displays or office map;</v>
      </c>
      <c r="C29" s="14" t="str">
        <f>IFERROR(VLOOKUP('Vendor 2 RFP - &lt;Vendor Name&gt;'!D26,$A$96:$B$97,2,FALSE),"Fill Out Sheet")</f>
        <v>Fill Out Sheet</v>
      </c>
      <c r="D29" s="7" t="str">
        <f>IFERROR(VLOOKUP('Vendor 2 RFP - &lt;Vendor Name&gt;'!F26,$A$102:$B$105,2,FALSE),"Fill Out Sheet")</f>
        <v>Fill Out Sheet</v>
      </c>
      <c r="E29" s="14"/>
    </row>
    <row r="30" spans="1:5" ht="26.4" x14ac:dyDescent="0.25">
      <c r="A30" s="82"/>
      <c r="B30" s="6" t="str">
        <f>'Vendor 1 RFP - &lt;Vendor Name&gt;'!C27</f>
        <v>Employees can create recurring bookings for their dailies or monthly meetings;</v>
      </c>
      <c r="C30" s="14" t="str">
        <f>IFERROR(VLOOKUP('Vendor 2 RFP - &lt;Vendor Name&gt;'!D27,$A$96:$B$97,2,FALSE),"Fill Out Sheet")</f>
        <v>Fill Out Sheet</v>
      </c>
      <c r="D30" s="7" t="str">
        <f>IFERROR(VLOOKUP('Vendor 2 RFP - &lt;Vendor Name&gt;'!F27,$A$102:$B$105,2,FALSE),"Fill Out Sheet")</f>
        <v>Fill Out Sheet</v>
      </c>
      <c r="E30" s="14"/>
    </row>
    <row r="31" spans="1:5" ht="13.2" x14ac:dyDescent="0.25">
      <c r="A31" s="82"/>
      <c r="B31" s="6" t="str">
        <f>'Vendor 1 RFP - &lt;Vendor Name&gt;'!C28</f>
        <v>Automatically remove ghost bookings if no one is using the room</v>
      </c>
      <c r="C31" s="14" t="str">
        <f>IFERROR(VLOOKUP('Vendor 2 RFP - &lt;Vendor Name&gt;'!D28,$A$96:$B$97,2,FALSE),"Fill Out Sheet")</f>
        <v>Fill Out Sheet</v>
      </c>
      <c r="D31" s="7" t="str">
        <f>IFERROR(VLOOKUP('Vendor 2 RFP - &lt;Vendor Name&gt;'!F28,$A$102:$B$105,2,FALSE),"Fill Out Sheet")</f>
        <v>Fill Out Sheet</v>
      </c>
      <c r="E31" s="14"/>
    </row>
    <row r="32" spans="1:5" ht="26.4" x14ac:dyDescent="0.25">
      <c r="A32" s="82"/>
      <c r="B32" s="6" t="str">
        <f>'Vendor 1 RFP - &lt;Vendor Name&gt;'!C29</f>
        <v>Admins can create more advanced booking policies such as - setting maximum booking duration, preventing back-to-back bookings, etc.;</v>
      </c>
      <c r="C32" s="14" t="str">
        <f>IFERROR(VLOOKUP('Vendor 2 RFP - &lt;Vendor Name&gt;'!D29,$A$96:$B$97,2,FALSE),"Fill Out Sheet")</f>
        <v>Fill Out Sheet</v>
      </c>
      <c r="D32" s="7" t="str">
        <f>IFERROR(VLOOKUP('Vendor 2 RFP - &lt;Vendor Name&gt;'!F29,$A$102:$B$105,2,FALSE),"Fill Out Sheet")</f>
        <v>Fill Out Sheet</v>
      </c>
      <c r="E32" s="14"/>
    </row>
    <row r="33" spans="1:5" ht="13.2" x14ac:dyDescent="0.25">
      <c r="A33" s="82"/>
      <c r="B33" s="6" t="str">
        <f>'Vendor 1 RFP - &lt;Vendor Name&gt;'!C30</f>
        <v>Admins can reserve rooms on behalf of other employees;</v>
      </c>
      <c r="C33" s="14" t="str">
        <f>IFERROR(VLOOKUP('Vendor 2 RFP - &lt;Vendor Name&gt;'!D30,$A$96:$B$97,2,FALSE),"Fill Out Sheet")</f>
        <v>Fill Out Sheet</v>
      </c>
      <c r="D33" s="7" t="str">
        <f>IFERROR(VLOOKUP('Vendor 2 RFP - &lt;Vendor Name&gt;'!F30,$A$102:$B$105,2,FALSE),"Fill Out Sheet")</f>
        <v>Fill Out Sheet</v>
      </c>
      <c r="E33" s="14"/>
    </row>
    <row r="34" spans="1:5" ht="13.2" x14ac:dyDescent="0.25">
      <c r="A34" s="15" t="s">
        <v>160</v>
      </c>
      <c r="B34" s="16"/>
      <c r="C34" s="17" t="e">
        <f>AVERAGE(C26:C33)/$B$96</f>
        <v>#DIV/0!</v>
      </c>
      <c r="D34" s="18">
        <f>SUM(D26:D33)/(COUNTA(B26:B33)*$B$102)</f>
        <v>0</v>
      </c>
      <c r="E34" s="17" t="e">
        <f>C34*D34</f>
        <v>#DIV/0!</v>
      </c>
    </row>
    <row r="35" spans="1:5" ht="26.4" x14ac:dyDescent="0.25">
      <c r="A35" s="83" t="str">
        <f>'Vendor 1 RFP - &lt;Vendor Name&gt;'!B31</f>
        <v>Platform Integration</v>
      </c>
      <c r="B35" s="6" t="str">
        <f>'Vendor 1 RFP - &lt;Vendor Name&gt;'!C31</f>
        <v>Deep integration with Microsoft Teams, Slack, or Google Chrome for desk booking, collaboration, etc;</v>
      </c>
      <c r="C35" s="14" t="str">
        <f>IFERROR(VLOOKUP('Vendor 2 RFP - &lt;Vendor Name&gt;'!D31,$A$96:$B$97,2,FALSE),"Fill Out Sheet")</f>
        <v>Fill Out Sheet</v>
      </c>
      <c r="D35" s="7" t="str">
        <f>IFERROR(VLOOKUP('Vendor 2 RFP - &lt;Vendor Name&gt;'!F31,$A$102:$B$105,2,FALSE),"Fill Out Sheet")</f>
        <v>Fill Out Sheet</v>
      </c>
      <c r="E35" s="14"/>
    </row>
    <row r="36" spans="1:5" ht="26.4" x14ac:dyDescent="0.25">
      <c r="A36" s="82"/>
      <c r="B36" s="6" t="str">
        <f>'Vendor 1 RFP - &lt;Vendor Name&gt;'!C32</f>
        <v>Employees should easily log in via SSO with Microsoft, Google, or Slack credentials;</v>
      </c>
      <c r="C36" s="14" t="str">
        <f>IFERROR(VLOOKUP('Vendor 2 RFP - &lt;Vendor Name&gt;'!D32,$A$96:$B$97,2,FALSE),"Fill Out Sheet")</f>
        <v>Fill Out Sheet</v>
      </c>
      <c r="D36" s="7" t="str">
        <f>IFERROR(VLOOKUP('Vendor 2 RFP - &lt;Vendor Name&gt;'!F32,$A$102:$B$105,2,FALSE),"Fill Out Sheet")</f>
        <v>Fill Out Sheet</v>
      </c>
      <c r="E36" s="14"/>
    </row>
    <row r="37" spans="1:5" ht="26.4" x14ac:dyDescent="0.25">
      <c r="A37" s="82"/>
      <c r="B37" s="6" t="str">
        <f>'Vendor 1 RFP - &lt;Vendor Name&gt;'!C33</f>
        <v>Native integration with Slack or Microsoft Teams should push all important notifications;</v>
      </c>
      <c r="C37" s="14" t="str">
        <f>IFERROR(VLOOKUP('Vendor 2 RFP - &lt;Vendor Name&gt;'!D33,$A$96:$B$97,2,FALSE),"Fill Out Sheet")</f>
        <v>Fill Out Sheet</v>
      </c>
      <c r="D37" s="7" t="str">
        <f>IFERROR(VLOOKUP('Vendor 2 RFP - &lt;Vendor Name&gt;'!F33,$A$102:$B$105,2,FALSE),"Fill Out Sheet")</f>
        <v>Fill Out Sheet</v>
      </c>
      <c r="E37" s="14"/>
    </row>
    <row r="38" spans="1:5" ht="26.4" x14ac:dyDescent="0.25">
      <c r="A38" s="82"/>
      <c r="B38" s="6" t="str">
        <f>'Vendor 1 RFP - &lt;Vendor Name&gt;'!C34</f>
        <v>Meeting room reservations should be synced two ways in Outlook or Google Calendar;</v>
      </c>
      <c r="C38" s="14" t="str">
        <f>IFERROR(VLOOKUP('Vendor 2 RFP - &lt;Vendor Name&gt;'!D34,$A$96:$B$97,2,FALSE),"Fill Out Sheet")</f>
        <v>Fill Out Sheet</v>
      </c>
      <c r="D38" s="7" t="str">
        <f>IFERROR(VLOOKUP('Vendor 2 RFP - &lt;Vendor Name&gt;'!F34,$A$102:$B$105,2,FALSE),"Fill Out Sheet")</f>
        <v>Fill Out Sheet</v>
      </c>
      <c r="E38" s="14"/>
    </row>
    <row r="39" spans="1:5" ht="26.4" x14ac:dyDescent="0.25">
      <c r="A39" s="82"/>
      <c r="B39" s="6" t="str">
        <f>'Vendor 1 RFP - &lt;Vendor Name&gt;'!C35</f>
        <v>Employees should be able to reserve meeting rooms from within Outlook or Google Calendar;</v>
      </c>
      <c r="C39" s="14" t="str">
        <f>IFERROR(VLOOKUP('Vendor 2 RFP - &lt;Vendor Name&gt;'!D35,$A$96:$B$97,2,FALSE),"Fill Out Sheet")</f>
        <v>Fill Out Sheet</v>
      </c>
      <c r="D39" s="7" t="str">
        <f>IFERROR(VLOOKUP('Vendor 2 RFP - &lt;Vendor Name&gt;'!F35,$A$102:$B$105,2,FALSE),"Fill Out Sheet")</f>
        <v>Fill Out Sheet</v>
      </c>
      <c r="E39" s="14"/>
    </row>
    <row r="40" spans="1:5" ht="13.2" x14ac:dyDescent="0.25">
      <c r="A40" s="15" t="s">
        <v>160</v>
      </c>
      <c r="B40" s="16"/>
      <c r="C40" s="17" t="e">
        <f>AVERAGE(C35:C39)/$B$96</f>
        <v>#DIV/0!</v>
      </c>
      <c r="D40" s="18">
        <f>SUM(D35:D39)/(COUNTA(B35:B39)*$B$102)</f>
        <v>0</v>
      </c>
      <c r="E40" s="17" t="e">
        <f>C40*D40</f>
        <v>#DIV/0!</v>
      </c>
    </row>
    <row r="41" spans="1:5" ht="13.2" x14ac:dyDescent="0.25">
      <c r="A41" s="83" t="str">
        <f>'Vendor 1 RFP - &lt;Vendor Name&gt;'!B36</f>
        <v>Presence Tracking</v>
      </c>
      <c r="B41" s="6" t="str">
        <f>'Vendor 1 RFP - &lt;Vendor Name&gt;'!C36</f>
        <v>Check in to the reserved desk upon arrival via QR code;</v>
      </c>
      <c r="C41" s="14" t="str">
        <f>IFERROR(VLOOKUP('Vendor 2 RFP - &lt;Vendor Name&gt;'!D36,$A$96:$B$97,2,FALSE),"Fill Out Sheet")</f>
        <v>Fill Out Sheet</v>
      </c>
      <c r="D41" s="7" t="str">
        <f>IFERROR(VLOOKUP('Vendor 2 RFP - &lt;Vendor Name&gt;'!F36,$A$102:$B$105,2,FALSE),"Fill Out Sheet")</f>
        <v>Fill Out Sheet</v>
      </c>
      <c r="E41" s="14"/>
    </row>
    <row r="42" spans="1:5" ht="26.4" x14ac:dyDescent="0.25">
      <c r="A42" s="82"/>
      <c r="B42" s="6" t="str">
        <f>'Vendor 1 RFP - &lt;Vendor Name&gt;'!C37</f>
        <v>Check in to the reserved desk earlier via the mobile app or the web portal;</v>
      </c>
      <c r="C42" s="14" t="str">
        <f>IFERROR(VLOOKUP('Vendor 2 RFP - &lt;Vendor Name&gt;'!D37,$A$96:$B$97,2,FALSE),"Fill Out Sheet")</f>
        <v>Fill Out Sheet</v>
      </c>
      <c r="D42" s="7" t="str">
        <f>IFERROR(VLOOKUP('Vendor 2 RFP - &lt;Vendor Name&gt;'!F37,$A$102:$B$105,2,FALSE),"Fill Out Sheet")</f>
        <v>Fill Out Sheet</v>
      </c>
      <c r="E42" s="14"/>
    </row>
    <row r="43" spans="1:5" ht="13.2" x14ac:dyDescent="0.25">
      <c r="A43" s="82"/>
      <c r="B43" s="6" t="str">
        <f>'Vendor 1 RFP - &lt;Vendor Name&gt;'!C38</f>
        <v>Remove ghost reservations if not checked in within a timeframe;</v>
      </c>
      <c r="C43" s="14" t="str">
        <f>IFERROR(VLOOKUP('Vendor 2 RFP - &lt;Vendor Name&gt;'!D38,$A$96:$B$97,2,FALSE),"Fill Out Sheet")</f>
        <v>Fill Out Sheet</v>
      </c>
      <c r="D43" s="7" t="str">
        <f>IFERROR(VLOOKUP('Vendor 2 RFP - &lt;Vendor Name&gt;'!F38,$A$102:$B$105,2,FALSE),"Fill Out Sheet")</f>
        <v>Fill Out Sheet</v>
      </c>
      <c r="E43" s="14"/>
    </row>
    <row r="44" spans="1:5" ht="13.2" x14ac:dyDescent="0.25">
      <c r="A44" s="82"/>
      <c r="B44" s="6" t="str">
        <f>'Vendor 1 RFP - &lt;Vendor Name&gt;'!C39</f>
        <v>Automatically check in via WiFi SSID when connected to the network;</v>
      </c>
      <c r="C44" s="14" t="str">
        <f>IFERROR(VLOOKUP('Vendor 2 RFP - &lt;Vendor Name&gt;'!D39,$A$96:$B$97,2,FALSE),"Fill Out Sheet")</f>
        <v>Fill Out Sheet</v>
      </c>
      <c r="D44" s="7" t="str">
        <f>IFERROR(VLOOKUP('Vendor 2 RFP - &lt;Vendor Name&gt;'!F39,$A$102:$B$105,2,FALSE),"Fill Out Sheet")</f>
        <v>Fill Out Sheet</v>
      </c>
      <c r="E44" s="14"/>
    </row>
    <row r="45" spans="1:5" ht="26.4" x14ac:dyDescent="0.25">
      <c r="A45" s="82"/>
      <c r="B45" s="6" t="str">
        <f>'Vendor 1 RFP - &lt;Vendor Name&gt;'!C40</f>
        <v>Integration with occupancy sensors to show real-time availability of rooms and desks on the office map;</v>
      </c>
      <c r="C45" s="14" t="str">
        <f>IFERROR(VLOOKUP('Vendor 2 RFP - &lt;Vendor Name&gt;'!D40,$A$96:$B$97,2,FALSE),"Fill Out Sheet")</f>
        <v>Fill Out Sheet</v>
      </c>
      <c r="D45" s="7" t="str">
        <f>IFERROR(VLOOKUP('Vendor 2 RFP - &lt;Vendor Name&gt;'!F40,$A$102:$B$105,2,FALSE),"Fill Out Sheet")</f>
        <v>Fill Out Sheet</v>
      </c>
      <c r="E45" s="14"/>
    </row>
    <row r="46" spans="1:5" ht="26.4" x14ac:dyDescent="0.25">
      <c r="A46" s="82"/>
      <c r="B46" s="6" t="str">
        <f>'Vendor 1 RFP - &lt;Vendor Name&gt;'!C41</f>
        <v>If an employee confirms their visit, instruct the access control system to activate the employee for the day;</v>
      </c>
      <c r="C46" s="14" t="str">
        <f>IFERROR(VLOOKUP('Vendor 2 RFP - &lt;Vendor Name&gt;'!D41,$A$96:$B$97,2,FALSE),"Fill Out Sheet")</f>
        <v>Fill Out Sheet</v>
      </c>
      <c r="D46" s="7" t="str">
        <f>IFERROR(VLOOKUP('Vendor 2 RFP - &lt;Vendor Name&gt;'!F41,$A$102:$B$105,2,FALSE),"Fill Out Sheet")</f>
        <v>Fill Out Sheet</v>
      </c>
      <c r="E46" s="14"/>
    </row>
    <row r="47" spans="1:5" ht="13.2" x14ac:dyDescent="0.25">
      <c r="A47" s="82"/>
      <c r="B47" s="6" t="str">
        <f>'Vendor 1 RFP - &lt;Vendor Name&gt;'!C42</f>
        <v>Ability to use the mobile app as a digital badge for physical access;</v>
      </c>
      <c r="C47" s="14" t="str">
        <f>IFERROR(VLOOKUP('Vendor 2 RFP - &lt;Vendor Name&gt;'!D42,$A$96:$B$97,2,FALSE),"Fill Out Sheet")</f>
        <v>Fill Out Sheet</v>
      </c>
      <c r="D47" s="7" t="str">
        <f>IFERROR(VLOOKUP('Vendor 2 RFP - &lt;Vendor Name&gt;'!F42,$A$102:$B$105,2,FALSE),"Fill Out Sheet")</f>
        <v>Fill Out Sheet</v>
      </c>
      <c r="E47" s="14"/>
    </row>
    <row r="48" spans="1:5" ht="13.2" x14ac:dyDescent="0.25">
      <c r="A48" s="15" t="s">
        <v>160</v>
      </c>
      <c r="B48" s="16"/>
      <c r="C48" s="17" t="e">
        <f>AVERAGE(C41:C47)/$B$96</f>
        <v>#DIV/0!</v>
      </c>
      <c r="D48" s="18">
        <f>SUM(D41:D47)/(COUNTA(B41:B47)*$B$102)</f>
        <v>0</v>
      </c>
      <c r="E48" s="17" t="e">
        <f>C48*D48</f>
        <v>#DIV/0!</v>
      </c>
    </row>
    <row r="49" spans="1:5" ht="13.2" x14ac:dyDescent="0.25">
      <c r="A49" s="83" t="str">
        <f>'Vendor 1 RFP - &lt;Vendor Name&gt;'!B43</f>
        <v>Space Management</v>
      </c>
      <c r="B49" s="6" t="str">
        <f>'Vendor 1 RFP - &lt;Vendor Name&gt;'!C43</f>
        <v>Admins can easily upload and manage floor plans;</v>
      </c>
      <c r="C49" s="14" t="str">
        <f>IFERROR(VLOOKUP('Vendor 2 RFP - &lt;Vendor Name&gt;'!D43,$A$96:$B$97,2,FALSE),"Fill Out Sheet")</f>
        <v>Fill Out Sheet</v>
      </c>
      <c r="D49" s="7" t="str">
        <f>IFERROR(VLOOKUP('Vendor 2 RFP - &lt;Vendor Name&gt;'!F43,$A$102:$B$105,2,FALSE),"Fill Out Sheet")</f>
        <v>Fill Out Sheet</v>
      </c>
      <c r="E49" s="14"/>
    </row>
    <row r="50" spans="1:5" ht="13.2" x14ac:dyDescent="0.25">
      <c r="A50" s="82"/>
      <c r="B50" s="6" t="str">
        <f>'Vendor 1 RFP - &lt;Vendor Name&gt;'!C44</f>
        <v>Integration with IWMS for auto-upload and update of floor plans</v>
      </c>
      <c r="C50" s="14" t="str">
        <f>IFERROR(VLOOKUP('Vendor 2 RFP - &lt;Vendor Name&gt;'!D44,$A$96:$B$97,2,FALSE),"Fill Out Sheet")</f>
        <v>Fill Out Sheet</v>
      </c>
      <c r="D50" s="7" t="str">
        <f>IFERROR(VLOOKUP('Vendor 2 RFP - &lt;Vendor Name&gt;'!F44,$A$102:$B$105,2,FALSE),"Fill Out Sheet")</f>
        <v>Fill Out Sheet</v>
      </c>
      <c r="E50" s="14"/>
    </row>
    <row r="51" spans="1:5" ht="26.4" x14ac:dyDescent="0.25">
      <c r="A51" s="82"/>
      <c r="B51" s="6" t="str">
        <f>'Vendor 1 RFP - &lt;Vendor Name&gt;'!C45</f>
        <v>Admins can manage resources - locations, desks, meeting spaces, parking spaces, lockers, etc;</v>
      </c>
      <c r="C51" s="14" t="str">
        <f>IFERROR(VLOOKUP('Vendor 2 RFP - &lt;Vendor Name&gt;'!D45,$A$96:$B$97,2,FALSE),"Fill Out Sheet")</f>
        <v>Fill Out Sheet</v>
      </c>
      <c r="D51" s="7" t="str">
        <f>IFERROR(VLOOKUP('Vendor 2 RFP - &lt;Vendor Name&gt;'!F45,$A$102:$B$105,2,FALSE),"Fill Out Sheet")</f>
        <v>Fill Out Sheet</v>
      </c>
      <c r="E51" s="14"/>
    </row>
    <row r="52" spans="1:5" ht="13.2" x14ac:dyDescent="0.25">
      <c r="A52" s="82"/>
      <c r="B52" s="6" t="str">
        <f>'Vendor 1 RFP - &lt;Vendor Name&gt;'!C46</f>
        <v>Ability to easily manage neighborhoods (zones);</v>
      </c>
      <c r="C52" s="14" t="str">
        <f>IFERROR(VLOOKUP('Vendor 2 RFP - &lt;Vendor Name&gt;'!D46,$A$96:$B$97,2,FALSE),"Fill Out Sheet")</f>
        <v>Fill Out Sheet</v>
      </c>
      <c r="D52" s="7" t="str">
        <f>IFERROR(VLOOKUP('Vendor 2 RFP - &lt;Vendor Name&gt;'!F46,$A$102:$B$105,2,FALSE),"Fill Out Sheet")</f>
        <v>Fill Out Sheet</v>
      </c>
      <c r="E52" s="14"/>
    </row>
    <row r="53" spans="1:5" ht="13.2" x14ac:dyDescent="0.25">
      <c r="A53" s="82"/>
      <c r="B53" s="6" t="str">
        <f>'Vendor 1 RFP - &lt;Vendor Name&gt;'!C47</f>
        <v>Ability for admins to configure all features by location;</v>
      </c>
      <c r="C53" s="14" t="str">
        <f>IFERROR(VLOOKUP('Vendor 2 RFP - &lt;Vendor Name&gt;'!D47,$A$96:$B$97,2,FALSE),"Fill Out Sheet")</f>
        <v>Fill Out Sheet</v>
      </c>
      <c r="D53" s="7" t="str">
        <f>IFERROR(VLOOKUP('Vendor 2 RFP - &lt;Vendor Name&gt;'!F47,$A$102:$B$105,2,FALSE),"Fill Out Sheet")</f>
        <v>Fill Out Sheet</v>
      </c>
      <c r="E53" s="14"/>
    </row>
    <row r="54" spans="1:5" ht="13.2" x14ac:dyDescent="0.25">
      <c r="A54" s="82"/>
      <c r="B54" s="6" t="str">
        <f>'Vendor 1 RFP - &lt;Vendor Name&gt;'!C48</f>
        <v>Admins can manage amenities for all spaces and locations;</v>
      </c>
      <c r="C54" s="14" t="str">
        <f>IFERROR(VLOOKUP('Vendor 2 RFP - &lt;Vendor Name&gt;'!D48,$A$96:$B$97,2,FALSE),"Fill Out Sheet")</f>
        <v>Fill Out Sheet</v>
      </c>
      <c r="D54" s="7" t="str">
        <f>IFERROR(VLOOKUP('Vendor 2 RFP - &lt;Vendor Name&gt;'!F48,$A$102:$B$105,2,FALSE),"Fill Out Sheet")</f>
        <v>Fill Out Sheet</v>
      </c>
      <c r="E54" s="14"/>
    </row>
    <row r="55" spans="1:5" ht="13.2" x14ac:dyDescent="0.25">
      <c r="A55" s="82"/>
      <c r="B55" s="6" t="str">
        <f>'Vendor 1 RFP - &lt;Vendor Name&gt;'!C49</f>
        <v>Admins can create permissions and restrict access based on rules;</v>
      </c>
      <c r="C55" s="14" t="str">
        <f>IFERROR(VLOOKUP('Vendor 2 RFP - &lt;Vendor Name&gt;'!D49,$A$96:$B$97,2,FALSE),"Fill Out Sheet")</f>
        <v>Fill Out Sheet</v>
      </c>
      <c r="D55" s="7" t="str">
        <f>IFERROR(VLOOKUP('Vendor 2 RFP - &lt;Vendor Name&gt;'!F49,$A$102:$B$105,2,FALSE),"Fill Out Sheet")</f>
        <v>Fill Out Sheet</v>
      </c>
      <c r="E55" s="14"/>
    </row>
    <row r="56" spans="1:5" ht="13.2" x14ac:dyDescent="0.25">
      <c r="A56" s="15" t="s">
        <v>160</v>
      </c>
      <c r="B56" s="16"/>
      <c r="C56" s="17" t="e">
        <f>AVERAGE(C49:C55)/$B$96</f>
        <v>#DIV/0!</v>
      </c>
      <c r="D56" s="18">
        <f>SUM(D49:D55)/(COUNTA(B49:B55)*$B$102)</f>
        <v>0</v>
      </c>
      <c r="E56" s="17" t="e">
        <f>C56*D56</f>
        <v>#DIV/0!</v>
      </c>
    </row>
    <row r="57" spans="1:5" ht="26.4" x14ac:dyDescent="0.25">
      <c r="A57" s="83" t="str">
        <f>'Vendor 1 RFP - &lt;Vendor Name&gt;'!B50</f>
        <v>Issue Tracking</v>
      </c>
      <c r="B57" s="6" t="str">
        <f>'Vendor 1 RFP - &lt;Vendor Name&gt;'!C50</f>
        <v>Allow employees to submit a ticket with detailed information about the problem, including a picture</v>
      </c>
      <c r="C57" s="14" t="str">
        <f>IFERROR(VLOOKUP('Vendor 2 RFP - &lt;Vendor Name&gt;'!D50,$A$96:$B$97,2,FALSE),"Fill Out Sheet")</f>
        <v>Fill Out Sheet</v>
      </c>
      <c r="D57" s="7" t="str">
        <f>IFERROR(VLOOKUP('Vendor 2 RFP - &lt;Vendor Name&gt;'!F50,$A$102:$B$105,2,FALSE),"Fill Out Sheet")</f>
        <v>Fill Out Sheet</v>
      </c>
      <c r="E57" s="14"/>
    </row>
    <row r="58" spans="1:5" ht="13.2" x14ac:dyDescent="0.25">
      <c r="A58" s="82"/>
      <c r="B58" s="6" t="str">
        <f>'Vendor 1 RFP - &lt;Vendor Name&gt;'!C51</f>
        <v>Employees can easily track the progress of their issues</v>
      </c>
      <c r="C58" s="14" t="str">
        <f>IFERROR(VLOOKUP('Vendor 2 RFP - &lt;Vendor Name&gt;'!D51,$A$96:$B$97,2,FALSE),"Fill Out Sheet")</f>
        <v>Fill Out Sheet</v>
      </c>
      <c r="D58" s="7" t="str">
        <f>IFERROR(VLOOKUP('Vendor 2 RFP - &lt;Vendor Name&gt;'!F51,$A$102:$B$105,2,FALSE),"Fill Out Sheet")</f>
        <v>Fill Out Sheet</v>
      </c>
      <c r="E58" s="14"/>
    </row>
    <row r="59" spans="1:5" ht="26.4" x14ac:dyDescent="0.25">
      <c r="A59" s="82"/>
      <c r="B59" s="6" t="str">
        <f>'Vendor 1 RFP - &lt;Vendor Name&gt;'!C52</f>
        <v>Admins can configure the issue tracking system in great detail - workflows, data, etc</v>
      </c>
      <c r="C59" s="14" t="str">
        <f>IFERROR(VLOOKUP('Vendor 2 RFP - &lt;Vendor Name&gt;'!D52,$A$96:$B$97,2,FALSE),"Fill Out Sheet")</f>
        <v>Fill Out Sheet</v>
      </c>
      <c r="D59" s="7" t="str">
        <f>IFERROR(VLOOKUP('Vendor 2 RFP - &lt;Vendor Name&gt;'!F52,$A$102:$B$105,2,FALSE),"Fill Out Sheet")</f>
        <v>Fill Out Sheet</v>
      </c>
      <c r="E59" s="14"/>
    </row>
    <row r="60" spans="1:5" ht="26.4" x14ac:dyDescent="0.25">
      <c r="A60" s="82"/>
      <c r="B60" s="6" t="str">
        <f>'Vendor 1 RFP - &lt;Vendor Name&gt;'!C53</f>
        <v>Tickets can be easily integrated with external systems such as Jira Service Management, ServiceNow, etc</v>
      </c>
      <c r="C60" s="14" t="str">
        <f>IFERROR(VLOOKUP('Vendor 2 RFP - &lt;Vendor Name&gt;'!D53,$A$96:$B$97,2,FALSE),"Fill Out Sheet")</f>
        <v>Fill Out Sheet</v>
      </c>
      <c r="D60" s="7" t="str">
        <f>IFERROR(VLOOKUP('Vendor 2 RFP - &lt;Vendor Name&gt;'!F53,$A$102:$B$105,2,FALSE),"Fill Out Sheet")</f>
        <v>Fill Out Sheet</v>
      </c>
      <c r="E60" s="14"/>
    </row>
    <row r="61" spans="1:5" ht="13.2" x14ac:dyDescent="0.25">
      <c r="A61" s="15" t="s">
        <v>160</v>
      </c>
      <c r="B61" s="16"/>
      <c r="C61" s="17" t="e">
        <f>AVERAGE(C57:C60)/$B$96</f>
        <v>#DIV/0!</v>
      </c>
      <c r="D61" s="18">
        <f>SUM(D57:D60)/(COUNTA(B57:B60)*$B$102)</f>
        <v>0</v>
      </c>
      <c r="E61" s="17" t="e">
        <f>C61*D61</f>
        <v>#DIV/0!</v>
      </c>
    </row>
    <row r="62" spans="1:5" ht="13.2" x14ac:dyDescent="0.25">
      <c r="A62" s="83" t="str">
        <f>'Vendor 1 RFP - &lt;Vendor Name&gt;'!B54</f>
        <v>Visitor Management</v>
      </c>
      <c r="B62" s="6" t="str">
        <f>'Vendor 1 RFP - &lt;Vendor Name&gt;'!C54</f>
        <v>Collect visitor information on entry with a tablet app</v>
      </c>
      <c r="C62" s="14" t="str">
        <f>IFERROR(VLOOKUP('Vendor 2 RFP - &lt;Vendor Name&gt;'!D54,$A$96:$B$97,2,FALSE),"Fill Out Sheet")</f>
        <v>Fill Out Sheet</v>
      </c>
      <c r="D62" s="7" t="str">
        <f>IFERROR(VLOOKUP('Vendor 2 RFP - &lt;Vendor Name&gt;'!F54,$A$102:$B$105,2,FALSE),"Fill Out Sheet")</f>
        <v>Fill Out Sheet</v>
      </c>
      <c r="E62" s="14"/>
    </row>
    <row r="63" spans="1:5" ht="13.2" x14ac:dyDescent="0.25">
      <c r="A63" s="82"/>
      <c r="B63" s="6" t="str">
        <f>'Vendor 1 RFP - &lt;Vendor Name&gt;'!C55</f>
        <v>Allow employees and visitors to make a contactless sign-in</v>
      </c>
      <c r="C63" s="14" t="str">
        <f>IFERROR(VLOOKUP('Vendor 2 RFP - &lt;Vendor Name&gt;'!D55,$A$96:$B$97,2,FALSE),"Fill Out Sheet")</f>
        <v>Fill Out Sheet</v>
      </c>
      <c r="D63" s="7" t="str">
        <f>IFERROR(VLOOKUP('Vendor 2 RFP - &lt;Vendor Name&gt;'!F55,$A$102:$B$105,2,FALSE),"Fill Out Sheet")</f>
        <v>Fill Out Sheet</v>
      </c>
      <c r="E63" s="14"/>
    </row>
    <row r="64" spans="1:5" ht="13.2" x14ac:dyDescent="0.25">
      <c r="A64" s="82"/>
      <c r="B64" s="6" t="str">
        <f>'Vendor 1 RFP - &lt;Vendor Name&gt;'!C56</f>
        <v>Notify employees when their guests arrive for a meeting</v>
      </c>
      <c r="C64" s="14" t="str">
        <f>IFERROR(VLOOKUP('Vendor 2 RFP - &lt;Vendor Name&gt;'!D56,$A$96:$B$97,2,FALSE),"Fill Out Sheet")</f>
        <v>Fill Out Sheet</v>
      </c>
      <c r="D64" s="7" t="str">
        <f>IFERROR(VLOOKUP('Vendor 2 RFP - &lt;Vendor Name&gt;'!F56,$A$102:$B$105,2,FALSE),"Fill Out Sheet")</f>
        <v>Fill Out Sheet</v>
      </c>
      <c r="E64" s="14"/>
    </row>
    <row r="65" spans="1:5" ht="13.2" x14ac:dyDescent="0.25">
      <c r="A65" s="82"/>
      <c r="B65" s="6" t="str">
        <f>'Vendor 1 RFP - &lt;Vendor Name&gt;'!C57</f>
        <v>Manage deliveries easily and conveniently</v>
      </c>
      <c r="C65" s="14" t="str">
        <f>IFERROR(VLOOKUP('Vendor 2 RFP - &lt;Vendor Name&gt;'!D57,$A$96:$B$97,2,FALSE),"Fill Out Sheet")</f>
        <v>Fill Out Sheet</v>
      </c>
      <c r="D65" s="7" t="str">
        <f>IFERROR(VLOOKUP('Vendor 2 RFP - &lt;Vendor Name&gt;'!F57,$A$102:$B$105,2,FALSE),"Fill Out Sheet")</f>
        <v>Fill Out Sheet</v>
      </c>
      <c r="E65" s="14"/>
    </row>
    <row r="66" spans="1:5" ht="13.2" x14ac:dyDescent="0.25">
      <c r="A66" s="15" t="s">
        <v>160</v>
      </c>
      <c r="B66" s="16"/>
      <c r="C66" s="17" t="e">
        <f>AVERAGE(C62:C65)/$B$96</f>
        <v>#DIV/0!</v>
      </c>
      <c r="D66" s="18">
        <f>SUM(D62:D65)/(COUNTA(B62:B65)*$B$102)</f>
        <v>0</v>
      </c>
      <c r="E66" s="17" t="e">
        <f>C66*D66</f>
        <v>#DIV/0!</v>
      </c>
    </row>
    <row r="67" spans="1:5" ht="13.2" x14ac:dyDescent="0.25">
      <c r="A67" s="83" t="str">
        <f>'Vendor 1 RFP - &lt;Vendor Name&gt;'!B58</f>
        <v>Security &amp; Compliance</v>
      </c>
      <c r="B67" s="6" t="str">
        <f>'Vendor 1 RFP - &lt;Vendor Name&gt;'!C58</f>
        <v>The provider should be SOC 2 / Type 2 and ISO 27001 compliant</v>
      </c>
      <c r="C67" s="14" t="str">
        <f>IFERROR(VLOOKUP('Vendor 2 RFP - &lt;Vendor Name&gt;'!D58,$A$96:$B$97,2,FALSE),"Fill Out Sheet")</f>
        <v>Fill Out Sheet</v>
      </c>
      <c r="D67" s="7" t="str">
        <f>IFERROR(VLOOKUP('Vendor 2 RFP - &lt;Vendor Name&gt;'!F58,$A$102:$B$105,2,FALSE),"Fill Out Sheet")</f>
        <v>Fill Out Sheet</v>
      </c>
      <c r="E67" s="14"/>
    </row>
    <row r="68" spans="1:5" ht="13.2" x14ac:dyDescent="0.25">
      <c r="A68" s="82"/>
      <c r="B68" s="6" t="str">
        <f>'Vendor 1 RFP - &lt;Vendor Name&gt;'!C59</f>
        <v>The software provider must be GDPR compliant</v>
      </c>
      <c r="C68" s="14" t="str">
        <f>IFERROR(VLOOKUP('Vendor 2 RFP - &lt;Vendor Name&gt;'!D59,$A$96:$B$97,2,FALSE),"Fill Out Sheet")</f>
        <v>Fill Out Sheet</v>
      </c>
      <c r="D68" s="7" t="str">
        <f>IFERROR(VLOOKUP('Vendor 2 RFP - &lt;Vendor Name&gt;'!F59,$A$102:$B$105,2,FALSE),"Fill Out Sheet")</f>
        <v>Fill Out Sheet</v>
      </c>
      <c r="E68" s="14"/>
    </row>
    <row r="69" spans="1:5" ht="26.4" x14ac:dyDescent="0.25">
      <c r="A69" s="82"/>
      <c r="B69" s="6" t="str">
        <f>'Vendor 1 RFP - &lt;Vendor Name&gt;'!C60</f>
        <v>Integration with Okta, Microsoft, or Google for employee Single Sign-On (SSO) and SCIM provisioning</v>
      </c>
      <c r="C69" s="14" t="str">
        <f>IFERROR(VLOOKUP('Vendor 2 RFP - &lt;Vendor Name&gt;'!D60,$A$96:$B$97,2,FALSE),"Fill Out Sheet")</f>
        <v>Fill Out Sheet</v>
      </c>
      <c r="D69" s="7" t="str">
        <f>IFERROR(VLOOKUP('Vendor 2 RFP - &lt;Vendor Name&gt;'!F60,$A$102:$B$105,2,FALSE),"Fill Out Sheet")</f>
        <v>Fill Out Sheet</v>
      </c>
      <c r="E69" s="14"/>
    </row>
    <row r="70" spans="1:5" ht="13.2" x14ac:dyDescent="0.25">
      <c r="A70" s="82"/>
      <c r="B70" s="6" t="str">
        <f>'Vendor 1 RFP - &lt;Vendor Name&gt;'!C61</f>
        <v>The system should use advanced data encryption in transit and at rest</v>
      </c>
      <c r="C70" s="14" t="str">
        <f>IFERROR(VLOOKUP('Vendor 2 RFP - &lt;Vendor Name&gt;'!D61,$A$96:$B$97,2,FALSE),"Fill Out Sheet")</f>
        <v>Fill Out Sheet</v>
      </c>
      <c r="D70" s="7" t="str">
        <f>IFERROR(VLOOKUP('Vendor 2 RFP - &lt;Vendor Name&gt;'!F61,$A$102:$B$105,2,FALSE),"Fill Out Sheet")</f>
        <v>Fill Out Sheet</v>
      </c>
      <c r="E70" s="14"/>
    </row>
    <row r="71" spans="1:5" ht="26.4" x14ac:dyDescent="0.25">
      <c r="A71" s="82"/>
      <c r="B71" s="6" t="str">
        <f>'Vendor 1 RFP - &lt;Vendor Name&gt;'!C62</f>
        <v>The system must be hosted in an advanced public cloud, such as Azure, AWS, Google Cloud, etc</v>
      </c>
      <c r="C71" s="14" t="str">
        <f>IFERROR(VLOOKUP('Vendor 2 RFP - &lt;Vendor Name&gt;'!D62,$A$96:$B$97,2,FALSE),"Fill Out Sheet")</f>
        <v>Fill Out Sheet</v>
      </c>
      <c r="D71" s="7" t="str">
        <f>IFERROR(VLOOKUP('Vendor 2 RFP - &lt;Vendor Name&gt;'!F62,$A$102:$B$105,2,FALSE),"Fill Out Sheet")</f>
        <v>Fill Out Sheet</v>
      </c>
      <c r="E71" s="14"/>
    </row>
    <row r="72" spans="1:5" ht="13.2" x14ac:dyDescent="0.25">
      <c r="A72" s="15" t="s">
        <v>160</v>
      </c>
      <c r="B72" s="16"/>
      <c r="C72" s="17" t="e">
        <f>AVERAGE(C67:C71)/$B$96</f>
        <v>#DIV/0!</v>
      </c>
      <c r="D72" s="18">
        <f>SUM(D67:D71)/(COUNTA(B67:B71)*$B$102)</f>
        <v>0</v>
      </c>
      <c r="E72" s="17" t="e">
        <f>C72*D72</f>
        <v>#DIV/0!</v>
      </c>
    </row>
    <row r="73" spans="1:5" ht="26.4" x14ac:dyDescent="0.25">
      <c r="A73" s="83" t="str">
        <f>'Vendor 1 RFP - &lt;Vendor Name&gt;'!B63</f>
        <v>Workplace Analytics</v>
      </c>
      <c r="B73" s="6" t="str">
        <f>'Vendor 1 RFP - &lt;Vendor Name&gt;'!C63</f>
        <v>Advanced reports on daily, weekly, and monthly utilization of desks and spaces</v>
      </c>
      <c r="C73" s="14" t="str">
        <f>IFERROR(VLOOKUP('Vendor 2 RFP - &lt;Vendor Name&gt;'!D63,$A$96:$B$97,2,FALSE),"Fill Out Sheet")</f>
        <v>Fill Out Sheet</v>
      </c>
      <c r="D73" s="7" t="str">
        <f>IFERROR(VLOOKUP('Vendor 2 RFP - &lt;Vendor Name&gt;'!F63,$A$102:$B$105,2,FALSE),"Fill Out Sheet")</f>
        <v>Fill Out Sheet</v>
      </c>
      <c r="E73" s="14"/>
    </row>
    <row r="74" spans="1:5" ht="13.2" x14ac:dyDescent="0.25">
      <c r="A74" s="82"/>
      <c r="B74" s="6" t="str">
        <f>'Vendor 1 RFP - &lt;Vendor Name&gt;'!C64</f>
        <v>Advanced reports on teams and employees' hybrid work compliance</v>
      </c>
      <c r="C74" s="14" t="str">
        <f>IFERROR(VLOOKUP('Vendor 2 RFP - &lt;Vendor Name&gt;'!D64,$A$96:$B$97,2,FALSE),"Fill Out Sheet")</f>
        <v>Fill Out Sheet</v>
      </c>
      <c r="D74" s="7" t="str">
        <f>IFERROR(VLOOKUP('Vendor 2 RFP - &lt;Vendor Name&gt;'!F64,$A$102:$B$105,2,FALSE),"Fill Out Sheet")</f>
        <v>Fill Out Sheet</v>
      </c>
      <c r="E74" s="14"/>
    </row>
    <row r="75" spans="1:5" ht="13.2" x14ac:dyDescent="0.25">
      <c r="A75" s="82"/>
      <c r="B75" s="6" t="str">
        <f>'Vendor 1 RFP - &lt;Vendor Name&gt;'!C65</f>
        <v>Reports on presence tracking and check-ins</v>
      </c>
      <c r="C75" s="14" t="str">
        <f>IFERROR(VLOOKUP('Vendor 2 RFP - &lt;Vendor Name&gt;'!D65,$A$96:$B$97,2,FALSE),"Fill Out Sheet")</f>
        <v>Fill Out Sheet</v>
      </c>
      <c r="D75" s="7" t="str">
        <f>IFERROR(VLOOKUP('Vendor 2 RFP - &lt;Vendor Name&gt;'!F65,$A$102:$B$105,2,FALSE),"Fill Out Sheet")</f>
        <v>Fill Out Sheet</v>
      </c>
      <c r="E75" s="14"/>
    </row>
    <row r="76" spans="1:5" ht="13.2" x14ac:dyDescent="0.25">
      <c r="A76" s="82"/>
      <c r="B76" s="6" t="str">
        <f>'Vendor 1 RFP - &lt;Vendor Name&gt;'!C66</f>
        <v>Admins can report on employee workplace engagement</v>
      </c>
      <c r="C76" s="14" t="str">
        <f>IFERROR(VLOOKUP('Vendor 2 RFP - &lt;Vendor Name&gt;'!D66,$A$96:$B$97,2,FALSE),"Fill Out Sheet")</f>
        <v>Fill Out Sheet</v>
      </c>
      <c r="D76" s="7" t="str">
        <f>IFERROR(VLOOKUP('Vendor 2 RFP - &lt;Vendor Name&gt;'!F66,$A$102:$B$105,2,FALSE),"Fill Out Sheet")</f>
        <v>Fill Out Sheet</v>
      </c>
      <c r="E76" s="14"/>
    </row>
    <row r="77" spans="1:5" ht="13.2" x14ac:dyDescent="0.25">
      <c r="A77" s="82"/>
      <c r="B77" s="6" t="str">
        <f>'Vendor 1 RFP - &lt;Vendor Name&gt;'!C67</f>
        <v>Ability to create custom reports</v>
      </c>
      <c r="C77" s="14" t="str">
        <f>IFERROR(VLOOKUP('Vendor 2 RFP - &lt;Vendor Name&gt;'!D67,$A$96:$B$97,2,FALSE),"Fill Out Sheet")</f>
        <v>Fill Out Sheet</v>
      </c>
      <c r="D77" s="7" t="str">
        <f>IFERROR(VLOOKUP('Vendor 2 RFP - &lt;Vendor Name&gt;'!F67,$A$102:$B$105,2,FALSE),"Fill Out Sheet")</f>
        <v>Fill Out Sheet</v>
      </c>
      <c r="E77" s="14"/>
    </row>
    <row r="78" spans="1:5" ht="13.2" x14ac:dyDescent="0.25">
      <c r="A78" s="82"/>
      <c r="B78" s="6" t="str">
        <f>'Vendor 1 RFP - &lt;Vendor Name&gt;'!C68</f>
        <v>Ability to schedule sending of reports and dashboards</v>
      </c>
      <c r="C78" s="14" t="str">
        <f>IFERROR(VLOOKUP('Vendor 2 RFP - &lt;Vendor Name&gt;'!D68,$A$96:$B$97,2,FALSE),"Fill Out Sheet")</f>
        <v>Fill Out Sheet</v>
      </c>
      <c r="D78" s="7" t="str">
        <f>IFERROR(VLOOKUP('Vendor 2 RFP - &lt;Vendor Name&gt;'!F68,$A$102:$B$105,2,FALSE),"Fill Out Sheet")</f>
        <v>Fill Out Sheet</v>
      </c>
      <c r="E78" s="14"/>
    </row>
    <row r="79" spans="1:5" ht="26.4" x14ac:dyDescent="0.25">
      <c r="A79" s="82"/>
      <c r="B79" s="6" t="str">
        <f>'Vendor 1 RFP - &lt;Vendor Name&gt;'!C69</f>
        <v>Admins can gain valuable insights and benchmarks about workplace adoption with similar companies</v>
      </c>
      <c r="C79" s="14" t="str">
        <f>IFERROR(VLOOKUP('Vendor 2 RFP - &lt;Vendor Name&gt;'!D69,$A$96:$B$97,2,FALSE),"Fill Out Sheet")</f>
        <v>Fill Out Sheet</v>
      </c>
      <c r="D79" s="7" t="str">
        <f>IFERROR(VLOOKUP('Vendor 2 RFP - &lt;Vendor Name&gt;'!F69,$A$102:$B$105,2,FALSE),"Fill Out Sheet")</f>
        <v>Fill Out Sheet</v>
      </c>
      <c r="E79" s="14"/>
    </row>
    <row r="80" spans="1:5" ht="13.2" x14ac:dyDescent="0.25">
      <c r="A80" s="15" t="s">
        <v>160</v>
      </c>
      <c r="B80" s="16"/>
      <c r="C80" s="17" t="e">
        <f>AVERAGE(C73:C79)/$B$96</f>
        <v>#DIV/0!</v>
      </c>
      <c r="D80" s="18">
        <f>SUM(D73:D79)/(COUNTA(B73:B79)*$B$102)</f>
        <v>0</v>
      </c>
      <c r="E80" s="17" t="e">
        <f>C80*D80</f>
        <v>#DIV/0!</v>
      </c>
    </row>
    <row r="81" spans="1:5" ht="13.2" x14ac:dyDescent="0.25">
      <c r="A81" s="114" t="s">
        <v>161</v>
      </c>
      <c r="B81" s="115"/>
      <c r="C81" s="115"/>
      <c r="D81" s="113"/>
      <c r="E81" s="19" t="e">
        <f>SUM(E13,E25,E34,E40,E48,E56,E61,E66,E72,E80)/SUM(C13,C25,C34,C40,C48,C56,C61,C66,C72,C80)</f>
        <v>#DIV/0!</v>
      </c>
    </row>
    <row r="82" spans="1:5" ht="13.2" x14ac:dyDescent="0.25">
      <c r="A82" s="116" t="s">
        <v>162</v>
      </c>
      <c r="B82" s="115"/>
      <c r="C82" s="115"/>
      <c r="D82" s="113"/>
      <c r="E82" s="20" t="e">
        <f>E81*5</f>
        <v>#DIV/0!</v>
      </c>
    </row>
    <row r="93" spans="1:5" ht="16.2" x14ac:dyDescent="0.4">
      <c r="A93" s="111" t="s">
        <v>163</v>
      </c>
      <c r="B93" s="82"/>
    </row>
    <row r="94" spans="1:5" ht="16.2" x14ac:dyDescent="0.4">
      <c r="A94" s="112" t="s">
        <v>157</v>
      </c>
      <c r="B94" s="113"/>
    </row>
    <row r="95" spans="1:5" ht="16.2" x14ac:dyDescent="0.4">
      <c r="A95" s="21" t="s">
        <v>3</v>
      </c>
      <c r="B95" s="22" t="s">
        <v>164</v>
      </c>
    </row>
    <row r="96" spans="1:5" ht="16.2" x14ac:dyDescent="0.4">
      <c r="A96" s="23" t="s">
        <v>13</v>
      </c>
      <c r="B96" s="23">
        <v>5</v>
      </c>
    </row>
    <row r="97" spans="1:2" ht="16.2" x14ac:dyDescent="0.4">
      <c r="A97" s="23" t="s">
        <v>9</v>
      </c>
      <c r="B97" s="23">
        <v>2</v>
      </c>
    </row>
    <row r="98" spans="1:2" ht="16.2" x14ac:dyDescent="0.4">
      <c r="A98" s="23" t="s">
        <v>165</v>
      </c>
      <c r="B98" s="23">
        <v>0</v>
      </c>
    </row>
    <row r="99" spans="1:2" ht="16.2" x14ac:dyDescent="0.4">
      <c r="A99" s="24"/>
      <c r="B99" s="24"/>
    </row>
    <row r="100" spans="1:2" ht="16.2" x14ac:dyDescent="0.4">
      <c r="A100" s="112" t="s">
        <v>158</v>
      </c>
      <c r="B100" s="113"/>
    </row>
    <row r="101" spans="1:2" ht="16.2" x14ac:dyDescent="0.4">
      <c r="A101" s="21" t="s">
        <v>166</v>
      </c>
      <c r="B101" s="22" t="s">
        <v>164</v>
      </c>
    </row>
    <row r="102" spans="1:2" ht="16.2" x14ac:dyDescent="0.4">
      <c r="A102" s="23" t="s">
        <v>11</v>
      </c>
      <c r="B102" s="23">
        <v>5</v>
      </c>
    </row>
    <row r="103" spans="1:2" ht="16.2" x14ac:dyDescent="0.4">
      <c r="A103" s="23" t="s">
        <v>33</v>
      </c>
      <c r="B103" s="23">
        <v>2</v>
      </c>
    </row>
    <row r="104" spans="1:2" ht="16.2" x14ac:dyDescent="0.4">
      <c r="A104" s="23" t="s">
        <v>167</v>
      </c>
      <c r="B104" s="23">
        <v>0</v>
      </c>
    </row>
    <row r="105" spans="1:2" ht="16.2" x14ac:dyDescent="0.4">
      <c r="A105" s="23" t="s">
        <v>168</v>
      </c>
      <c r="B105" s="23">
        <v>1</v>
      </c>
    </row>
  </sheetData>
  <mergeCells count="17">
    <mergeCell ref="A1:B1"/>
    <mergeCell ref="C1:E1"/>
    <mergeCell ref="A3:A12"/>
    <mergeCell ref="A14:A24"/>
    <mergeCell ref="A26:A33"/>
    <mergeCell ref="A35:A39"/>
    <mergeCell ref="A41:A47"/>
    <mergeCell ref="A93:B93"/>
    <mergeCell ref="A94:B94"/>
    <mergeCell ref="A100:B100"/>
    <mergeCell ref="A49:A55"/>
    <mergeCell ref="A57:A60"/>
    <mergeCell ref="A62:A65"/>
    <mergeCell ref="A67:A71"/>
    <mergeCell ref="A73:A79"/>
    <mergeCell ref="A81:D81"/>
    <mergeCell ref="A82:D82"/>
  </mergeCells>
  <hyperlinks>
    <hyperlink ref="C1" r:id="rId1" xr:uid="{00000000-0004-0000-0600-0000000000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E105"/>
  <sheetViews>
    <sheetView showGridLines="0" workbookViewId="0">
      <selection sqref="A1:B1"/>
    </sheetView>
  </sheetViews>
  <sheetFormatPr defaultColWidth="12.6640625" defaultRowHeight="15.75" customHeight="1" x14ac:dyDescent="0.25"/>
  <cols>
    <col min="1" max="1" width="19.6640625" customWidth="1"/>
    <col min="2" max="2" width="61.6640625" customWidth="1"/>
    <col min="3" max="3" width="35.44140625" customWidth="1"/>
    <col min="4" max="4" width="21.6640625" customWidth="1"/>
    <col min="5" max="5" width="15" customWidth="1"/>
  </cols>
  <sheetData>
    <row r="1" spans="1:5" ht="74.25" customHeight="1" x14ac:dyDescent="0.25">
      <c r="A1" s="117" t="s">
        <v>170</v>
      </c>
      <c r="B1" s="82"/>
      <c r="C1" s="118" t="s">
        <v>92</v>
      </c>
      <c r="D1" s="82"/>
      <c r="E1" s="82"/>
    </row>
    <row r="2" spans="1:5" ht="13.2" x14ac:dyDescent="0.25">
      <c r="A2" s="10" t="s">
        <v>1</v>
      </c>
      <c r="B2" s="11" t="s">
        <v>2</v>
      </c>
      <c r="C2" s="12" t="s">
        <v>157</v>
      </c>
      <c r="D2" s="13" t="s">
        <v>158</v>
      </c>
      <c r="E2" s="12" t="s">
        <v>159</v>
      </c>
    </row>
    <row r="3" spans="1:5" ht="13.2" x14ac:dyDescent="0.25">
      <c r="A3" s="83" t="str">
        <f>'Vendor 1 RFP - &lt;Vendor Name&gt;'!B2</f>
        <v>Desk Reservation</v>
      </c>
      <c r="B3" s="6" t="str">
        <f>'Vendor 1 RFP - &lt;Vendor Name&gt;'!C2</f>
        <v>Easily reserve a hot desk in advance (desk hoteling)</v>
      </c>
      <c r="C3" s="14">
        <f>IFERROR(VLOOKUP('Vendor 3 RFP - &lt;Vendor Name&gt;'!D2,$A$96:$B$97,2,FALSE),"Fill Out Sheet")</f>
        <v>2</v>
      </c>
      <c r="D3" s="7">
        <f>IFERROR(VLOOKUP('Vendor 3 RFP - &lt;Vendor Name&gt;'!F2,$A$102:$B$105,2,FALSE),"Fill Out Sheet")</f>
        <v>5</v>
      </c>
      <c r="E3" s="14"/>
    </row>
    <row r="4" spans="1:5" ht="13.2" x14ac:dyDescent="0.25">
      <c r="A4" s="82"/>
      <c r="B4" s="6" t="str">
        <f>'Vendor 1 RFP - &lt;Vendor Name&gt;'!C3</f>
        <v>Book a desk based on prior selection (smarter suggestions);</v>
      </c>
      <c r="C4" s="14" t="str">
        <f>IFERROR(VLOOKUP('Vendor 3 RFP - &lt;Vendor Name&gt;'!D3,$A$96:$B$97,2,FALSE),"Fill Out Sheet")</f>
        <v>Fill Out Sheet</v>
      </c>
      <c r="D4" s="7" t="str">
        <f>IFERROR(VLOOKUP('Vendor 3 RFP - &lt;Vendor Name&gt;'!F3,$A$102:$B$105,2,FALSE),"Fill Out Sheet")</f>
        <v>Fill Out Sheet</v>
      </c>
      <c r="E4" s="14"/>
    </row>
    <row r="5" spans="1:5" ht="13.2" x14ac:dyDescent="0.25">
      <c r="A5" s="82"/>
      <c r="B5" s="6" t="str">
        <f>'Vendor 1 RFP - &lt;Vendor Name&gt;'!C4</f>
        <v>Reserve a desk for multiple days;</v>
      </c>
      <c r="C5" s="14" t="str">
        <f>IFERROR(VLOOKUP('Vendor 3 RFP - &lt;Vendor Name&gt;'!D4,$A$96:$B$97,2,FALSE),"Fill Out Sheet")</f>
        <v>Fill Out Sheet</v>
      </c>
      <c r="D5" s="7" t="str">
        <f>IFERROR(VLOOKUP('Vendor 3 RFP - &lt;Vendor Name&gt;'!F4,$A$102:$B$105,2,FALSE),"Fill Out Sheet")</f>
        <v>Fill Out Sheet</v>
      </c>
      <c r="E5" s="14"/>
    </row>
    <row r="6" spans="1:5" ht="13.2" x14ac:dyDescent="0.25">
      <c r="A6" s="82"/>
      <c r="B6" s="6" t="str">
        <f>'Vendor 1 RFP - &lt;Vendor Name&gt;'!C5</f>
        <v>Place a recurring booking;</v>
      </c>
      <c r="C6" s="14" t="str">
        <f>IFERROR(VLOOKUP('Vendor 3 RFP - &lt;Vendor Name&gt;'!D5,$A$96:$B$97,2,FALSE),"Fill Out Sheet")</f>
        <v>Fill Out Sheet</v>
      </c>
      <c r="D6" s="7" t="str">
        <f>IFERROR(VLOOKUP('Vendor 3 RFP - &lt;Vendor Name&gt;'!F5,$A$102:$B$105,2,FALSE),"Fill Out Sheet")</f>
        <v>Fill Out Sheet</v>
      </c>
      <c r="E6" s="14"/>
    </row>
    <row r="7" spans="1:5" ht="13.2" x14ac:dyDescent="0.25">
      <c r="A7" s="82"/>
      <c r="B7" s="6" t="str">
        <f>'Vendor 1 RFP - &lt;Vendor Name&gt;'!C6</f>
        <v>Reserve a desk on the day of the visit (hot desking);</v>
      </c>
      <c r="C7" s="14" t="str">
        <f>IFERROR(VLOOKUP('Vendor 3 RFP - &lt;Vendor Name&gt;'!D6,$A$96:$B$97,2,FALSE),"Fill Out Sheet")</f>
        <v>Fill Out Sheet</v>
      </c>
      <c r="D7" s="7" t="str">
        <f>IFERROR(VLOOKUP('Vendor 3 RFP - &lt;Vendor Name&gt;'!F6,$A$102:$B$105,2,FALSE),"Fill Out Sheet")</f>
        <v>Fill Out Sheet</v>
      </c>
      <c r="E7" s="14"/>
    </row>
    <row r="8" spans="1:5" ht="13.2" x14ac:dyDescent="0.25">
      <c r="A8" s="82"/>
      <c r="B8" s="6" t="str">
        <f>'Vendor 1 RFP - &lt;Vendor Name&gt;'!C7</f>
        <v>Reserve team collaboration zone (a.k.a. office neighborhood);</v>
      </c>
      <c r="C8" s="14" t="str">
        <f>IFERROR(VLOOKUP('Vendor 3 RFP - &lt;Vendor Name&gt;'!D7,$A$96:$B$97,2,FALSE),"Fill Out Sheet")</f>
        <v>Fill Out Sheet</v>
      </c>
      <c r="D8" s="7" t="str">
        <f>IFERROR(VLOOKUP('Vendor 3 RFP - &lt;Vendor Name&gt;'!F7,$A$102:$B$105,2,FALSE),"Fill Out Sheet")</f>
        <v>Fill Out Sheet</v>
      </c>
      <c r="E8" s="14"/>
    </row>
    <row r="9" spans="1:5" ht="26.4" x14ac:dyDescent="0.25">
      <c r="A9" s="82"/>
      <c r="B9" s="6" t="str">
        <f>'Vendor 1 RFP - &lt;Vendor Name&gt;'!C8</f>
        <v>Admins can assign permanent desks to employees and assign neighborhoods/zones to teams;</v>
      </c>
      <c r="C9" s="14" t="str">
        <f>IFERROR(VLOOKUP('Vendor 3 RFP - &lt;Vendor Name&gt;'!D8,$A$96:$B$97,2,FALSE),"Fill Out Sheet")</f>
        <v>Fill Out Sheet</v>
      </c>
      <c r="D9" s="7" t="str">
        <f>IFERROR(VLOOKUP('Vendor 3 RFP - &lt;Vendor Name&gt;'!F8,$A$102:$B$105,2,FALSE),"Fill Out Sheet")</f>
        <v>Fill Out Sheet</v>
      </c>
      <c r="E9" s="14"/>
    </row>
    <row r="10" spans="1:5" ht="26.4" x14ac:dyDescent="0.25">
      <c r="A10" s="82"/>
      <c r="B10" s="6" t="str">
        <f>'Vendor 1 RFP - &lt;Vendor Name&gt;'!C9</f>
        <v>Admins (and team leads/managers) can edit/adjust employee reservations;</v>
      </c>
      <c r="C10" s="14" t="str">
        <f>IFERROR(VLOOKUP('Vendor 3 RFP - &lt;Vendor Name&gt;'!D9,$A$96:$B$97,2,FALSE),"Fill Out Sheet")</f>
        <v>Fill Out Sheet</v>
      </c>
      <c r="D10" s="7" t="str">
        <f>IFERROR(VLOOKUP('Vendor 3 RFP - &lt;Vendor Name&gt;'!F9,$A$102:$B$105,2,FALSE),"Fill Out Sheet")</f>
        <v>Fill Out Sheet</v>
      </c>
      <c r="E10" s="14"/>
    </row>
    <row r="11" spans="1:5" ht="13.2" x14ac:dyDescent="0.25">
      <c r="A11" s="82"/>
      <c r="B11" s="6" t="str">
        <f>'Vendor 1 RFP - &lt;Vendor Name&gt;'!C10</f>
        <v>Admins can modify bookable desks on the floor plan;</v>
      </c>
      <c r="C11" s="14" t="str">
        <f>IFERROR(VLOOKUP('Vendor 3 RFP - &lt;Vendor Name&gt;'!D10,$A$96:$B$97,2,FALSE),"Fill Out Sheet")</f>
        <v>Fill Out Sheet</v>
      </c>
      <c r="D11" s="7" t="str">
        <f>IFERROR(VLOOKUP('Vendor 3 RFP - &lt;Vendor Name&gt;'!F10,$A$102:$B$105,2,FALSE),"Fill Out Sheet")</f>
        <v>Fill Out Sheet</v>
      </c>
      <c r="E11" s="14"/>
    </row>
    <row r="12" spans="1:5" ht="26.4" x14ac:dyDescent="0.25">
      <c r="A12" s="82"/>
      <c r="B12" s="6" t="str">
        <f>'Vendor 1 RFP - &lt;Vendor Name&gt;'!C11</f>
        <v>Admins can create booking rules so that certain neighborhoods (or locations) are available to specific teams;</v>
      </c>
      <c r="C12" s="14" t="str">
        <f>IFERROR(VLOOKUP('Vendor 3 RFP - &lt;Vendor Name&gt;'!D11,$A$96:$B$97,2,FALSE),"Fill Out Sheet")</f>
        <v>Fill Out Sheet</v>
      </c>
      <c r="D12" s="7" t="str">
        <f>IFERROR(VLOOKUP('Vendor 3 RFP - &lt;Vendor Name&gt;'!F11,$A$102:$B$105,2,FALSE),"Fill Out Sheet")</f>
        <v>Fill Out Sheet</v>
      </c>
      <c r="E12" s="14"/>
    </row>
    <row r="13" spans="1:5" ht="13.2" x14ac:dyDescent="0.25">
      <c r="A13" s="15" t="s">
        <v>160</v>
      </c>
      <c r="B13" s="16"/>
      <c r="C13" s="17">
        <f>AVERAGE(C3:C12)/$B$96</f>
        <v>0.4</v>
      </c>
      <c r="D13" s="18">
        <f>SUM(D3:D12)/(COUNTA(B3:B12)*$B$102)</f>
        <v>0.1</v>
      </c>
      <c r="E13" s="17">
        <f>C13*D13</f>
        <v>4.0000000000000008E-2</v>
      </c>
    </row>
    <row r="14" spans="1:5" ht="13.2" x14ac:dyDescent="0.25">
      <c r="A14" s="83" t="str">
        <f>'Vendor 1 RFP - &lt;Vendor Name&gt;'!B12</f>
        <v>Hybrid Scheduling</v>
      </c>
      <c r="B14" s="6" t="str">
        <f>'Vendor 1 RFP - &lt;Vendor Name&gt;'!C12</f>
        <v>Allow tagging 'favorite' coworkers;</v>
      </c>
      <c r="C14" s="14" t="str">
        <f>IFERROR(VLOOKUP('Vendor 3 RFP - &lt;Vendor Name&gt;'!D12,$A$96:$B$97,2,FALSE),"Fill Out Sheet")</f>
        <v>Fill Out Sheet</v>
      </c>
      <c r="D14" s="7" t="str">
        <f>IFERROR(VLOOKUP('Vendor 3 RFP - &lt;Vendor Name&gt;'!F12,$A$102:$B$105,2,FALSE),"Fill Out Sheet")</f>
        <v>Fill Out Sheet</v>
      </c>
      <c r="E14" s="14"/>
    </row>
    <row r="15" spans="1:5" ht="13.2" x14ac:dyDescent="0.25">
      <c r="A15" s="82"/>
      <c r="B15" s="6" t="str">
        <f>'Vendor 1 RFP - &lt;Vendor Name&gt;'!C13</f>
        <v>Easily see who's in today or in the future;</v>
      </c>
      <c r="C15" s="14" t="str">
        <f>IFERROR(VLOOKUP('Vendor 3 RFP - &lt;Vendor Name&gt;'!D13,$A$96:$B$97,2,FALSE),"Fill Out Sheet")</f>
        <v>Fill Out Sheet</v>
      </c>
      <c r="D15" s="7" t="str">
        <f>IFERROR(VLOOKUP('Vendor 3 RFP - &lt;Vendor Name&gt;'!F13,$A$102:$B$105,2,FALSE),"Fill Out Sheet")</f>
        <v>Fill Out Sheet</v>
      </c>
      <c r="E15" s="14"/>
    </row>
    <row r="16" spans="1:5" ht="13.2" x14ac:dyDescent="0.25">
      <c r="A16" s="82"/>
      <c r="B16" s="6" t="str">
        <f>'Vendor 1 RFP - &lt;Vendor Name&gt;'!C14</f>
        <v>Ability to see favorite or selected coworkers' reservations in the future;</v>
      </c>
      <c r="C16" s="14" t="str">
        <f>IFERROR(VLOOKUP('Vendor 3 RFP - &lt;Vendor Name&gt;'!D14,$A$96:$B$97,2,FALSE),"Fill Out Sheet")</f>
        <v>Fill Out Sheet</v>
      </c>
      <c r="D16" s="7" t="str">
        <f>IFERROR(VLOOKUP('Vendor 3 RFP - &lt;Vendor Name&gt;'!F14,$A$102:$B$105,2,FALSE),"Fill Out Sheet")</f>
        <v>Fill Out Sheet</v>
      </c>
      <c r="E16" s="14"/>
    </row>
    <row r="17" spans="1:5" ht="26.4" x14ac:dyDescent="0.25">
      <c r="A17" s="82"/>
      <c r="B17" s="6" t="str">
        <f>'Vendor 1 RFP - &lt;Vendor Name&gt;'!C15</f>
        <v>Advanced in-app or platform notification system for daily visits, teams, favorite coworkers, location, etc;</v>
      </c>
      <c r="C17" s="14" t="str">
        <f>IFERROR(VLOOKUP('Vendor 3 RFP - &lt;Vendor Name&gt;'!D15,$A$96:$B$97,2,FALSE),"Fill Out Sheet")</f>
        <v>Fill Out Sheet</v>
      </c>
      <c r="D17" s="7" t="str">
        <f>IFERROR(VLOOKUP('Vendor 3 RFP - &lt;Vendor Name&gt;'!F15,$A$102:$B$105,2,FALSE),"Fill Out Sheet")</f>
        <v>Fill Out Sheet</v>
      </c>
      <c r="E17" s="14"/>
    </row>
    <row r="18" spans="1:5" ht="13.2" x14ac:dyDescent="0.25">
      <c r="A18" s="82"/>
      <c r="B18" s="6" t="str">
        <f>'Vendor 1 RFP - &lt;Vendor Name&gt;'!C16</f>
        <v>Allow inviting teammates into the office;</v>
      </c>
      <c r="C18" s="14" t="str">
        <f>IFERROR(VLOOKUP('Vendor 3 RFP - &lt;Vendor Name&gt;'!D16,$A$96:$B$97,2,FALSE),"Fill Out Sheet")</f>
        <v>Fill Out Sheet</v>
      </c>
      <c r="D18" s="7" t="str">
        <f>IFERROR(VLOOKUP('Vendor 3 RFP - &lt;Vendor Name&gt;'!F16,$A$102:$B$105,2,FALSE),"Fill Out Sheet")</f>
        <v>Fill Out Sheet</v>
      </c>
      <c r="E18" s="14"/>
    </row>
    <row r="19" spans="1:5" ht="13.2" x14ac:dyDescent="0.25">
      <c r="A19" s="82"/>
      <c r="B19" s="6" t="str">
        <f>'Vendor 1 RFP - &lt;Vendor Name&gt;'!C17</f>
        <v>Allow planning when and where you’ll be working for the week ahead</v>
      </c>
      <c r="C19" s="14" t="str">
        <f>IFERROR(VLOOKUP('Vendor 3 RFP - &lt;Vendor Name&gt;'!D17,$A$96:$B$97,2,FALSE),"Fill Out Sheet")</f>
        <v>Fill Out Sheet</v>
      </c>
      <c r="D19" s="7" t="str">
        <f>IFERROR(VLOOKUP('Vendor 3 RFP - &lt;Vendor Name&gt;'!F17,$A$102:$B$105,2,FALSE),"Fill Out Sheet")</f>
        <v>Fill Out Sheet</v>
      </c>
      <c r="E19" s="14"/>
    </row>
    <row r="20" spans="1:5" ht="26.4" x14ac:dyDescent="0.25">
      <c r="A20" s="82"/>
      <c r="B20" s="6" t="str">
        <f>'Vendor 1 RFP - &lt;Vendor Name&gt;'!C18</f>
        <v>Ability to share status with coworkers; whether working from home, office, nearby coworking space, etc.</v>
      </c>
      <c r="C20" s="14" t="str">
        <f>IFERROR(VLOOKUP('Vendor 3 RFP - &lt;Vendor Name&gt;'!D18,$A$96:$B$97,2,FALSE),"Fill Out Sheet")</f>
        <v>Fill Out Sheet</v>
      </c>
      <c r="D20" s="7" t="str">
        <f>IFERROR(VLOOKUP('Vendor 3 RFP - &lt;Vendor Name&gt;'!F18,$A$102:$B$105,2,FALSE),"Fill Out Sheet")</f>
        <v>Fill Out Sheet</v>
      </c>
      <c r="E20" s="14"/>
    </row>
    <row r="21" spans="1:5" ht="26.4" x14ac:dyDescent="0.25">
      <c r="A21" s="82"/>
      <c r="B21" s="6" t="str">
        <f>'Vendor 1 RFP - &lt;Vendor Name&gt;'!C19</f>
        <v>Admins can define when employees should be in the office (e.g. 2 times a week or month)</v>
      </c>
      <c r="C21" s="14" t="str">
        <f>IFERROR(VLOOKUP('Vendor 3 RFP - &lt;Vendor Name&gt;'!D19,$A$96:$B$97,2,FALSE),"Fill Out Sheet")</f>
        <v>Fill Out Sheet</v>
      </c>
      <c r="D21" s="7" t="str">
        <f>IFERROR(VLOOKUP('Vendor 3 RFP - &lt;Vendor Name&gt;'!F19,$A$102:$B$105,2,FALSE),"Fill Out Sheet")</f>
        <v>Fill Out Sheet</v>
      </c>
      <c r="E21" s="14"/>
    </row>
    <row r="22" spans="1:5" ht="26.4" x14ac:dyDescent="0.25">
      <c r="A22" s="82"/>
      <c r="B22" s="6" t="str">
        <f>'Vendor 1 RFP - &lt;Vendor Name&gt;'!C20</f>
        <v>Admins can select which employees (or teams) can come to the office on what days of the week</v>
      </c>
      <c r="C22" s="14" t="str">
        <f>IFERROR(VLOOKUP('Vendor 3 RFP - &lt;Vendor Name&gt;'!D20,$A$96:$B$97,2,FALSE),"Fill Out Sheet")</f>
        <v>Fill Out Sheet</v>
      </c>
      <c r="D22" s="7" t="str">
        <f>IFERROR(VLOOKUP('Vendor 3 RFP - &lt;Vendor Name&gt;'!F20,$A$102:$B$105,2,FALSE),"Fill Out Sheet")</f>
        <v>Fill Out Sheet</v>
      </c>
      <c r="E22" s="14"/>
    </row>
    <row r="23" spans="1:5" ht="26.4" x14ac:dyDescent="0.25">
      <c r="A23" s="82"/>
      <c r="B23" s="6" t="str">
        <f>'Vendor 1 RFP - &lt;Vendor Name&gt;'!C21</f>
        <v>Employees can easily understand and follow the policy assigned to their team</v>
      </c>
      <c r="C23" s="14" t="str">
        <f>IFERROR(VLOOKUP('Vendor 3 RFP - &lt;Vendor Name&gt;'!D21,$A$96:$B$97,2,FALSE),"Fill Out Sheet")</f>
        <v>Fill Out Sheet</v>
      </c>
      <c r="D23" s="7" t="str">
        <f>IFERROR(VLOOKUP('Vendor 3 RFP - &lt;Vendor Name&gt;'!F21,$A$102:$B$105,2,FALSE),"Fill Out Sheet")</f>
        <v>Fill Out Sheet</v>
      </c>
      <c r="E23" s="14"/>
    </row>
    <row r="24" spans="1:5" ht="26.4" x14ac:dyDescent="0.25">
      <c r="A24" s="82"/>
      <c r="B24" s="6" t="str">
        <f>'Vendor 1 RFP - &lt;Vendor Name&gt;'!C22</f>
        <v>Admins can report on how people comply with current policies and improve them if needed</v>
      </c>
      <c r="C24" s="14" t="str">
        <f>IFERROR(VLOOKUP('Vendor 3 RFP - &lt;Vendor Name&gt;'!D22,$A$96:$B$97,2,FALSE),"Fill Out Sheet")</f>
        <v>Fill Out Sheet</v>
      </c>
      <c r="D24" s="7" t="str">
        <f>IFERROR(VLOOKUP('Vendor 3 RFP - &lt;Vendor Name&gt;'!F22,$A$102:$B$105,2,FALSE),"Fill Out Sheet")</f>
        <v>Fill Out Sheet</v>
      </c>
      <c r="E24" s="14"/>
    </row>
    <row r="25" spans="1:5" ht="13.2" x14ac:dyDescent="0.25">
      <c r="A25" s="15" t="s">
        <v>160</v>
      </c>
      <c r="B25" s="16"/>
      <c r="C25" s="17" t="e">
        <f>AVERAGE(C14:C24)/$B$96</f>
        <v>#DIV/0!</v>
      </c>
      <c r="D25" s="18">
        <f>SUM(D14:D24)/(COUNTA(B14:B24)*$B$102)</f>
        <v>0</v>
      </c>
      <c r="E25" s="17" t="e">
        <f>C25*D25</f>
        <v>#DIV/0!</v>
      </c>
    </row>
    <row r="26" spans="1:5" ht="26.4" x14ac:dyDescent="0.25">
      <c r="A26" s="83" t="str">
        <f>'Vendor 1 RFP - &lt;Vendor Name&gt;'!B23</f>
        <v>Meeting Room Booking</v>
      </c>
      <c r="B26" s="6" t="str">
        <f>'Vendor 1 RFP - &lt;Vendor Name&gt;'!C23</f>
        <v>Find available meeting spaces with an advanced search based on location, capacity, and room amenities;</v>
      </c>
      <c r="C26" s="14" t="str">
        <f>IFERROR(VLOOKUP('Vendor 3 RFP - &lt;Vendor Name&gt;'!D23,$A$96:$B$97,2,FALSE),"Fill Out Sheet")</f>
        <v>Fill Out Sheet</v>
      </c>
      <c r="D26" s="7" t="str">
        <f>IFERROR(VLOOKUP('Vendor 3 RFP - &lt;Vendor Name&gt;'!F23,$A$102:$B$105,2,FALSE),"Fill Out Sheet")</f>
        <v>Fill Out Sheet</v>
      </c>
      <c r="E26" s="14"/>
    </row>
    <row r="27" spans="1:5" ht="13.2" x14ac:dyDescent="0.25">
      <c r="A27" s="82"/>
      <c r="B27" s="6" t="str">
        <f>'Vendor 1 RFP - &lt;Vendor Name&gt;'!C24</f>
        <v>Book a conference room in advance (1 day, 1 week, 1 month, ...);</v>
      </c>
      <c r="C27" s="14" t="str">
        <f>IFERROR(VLOOKUP('Vendor 3 RFP - &lt;Vendor Name&gt;'!D24,$A$96:$B$97,2,FALSE),"Fill Out Sheet")</f>
        <v>Fill Out Sheet</v>
      </c>
      <c r="D27" s="7" t="str">
        <f>IFERROR(VLOOKUP('Vendor 3 RFP - &lt;Vendor Name&gt;'!F24,$A$102:$B$105,2,FALSE),"Fill Out Sheet")</f>
        <v>Fill Out Sheet</v>
      </c>
      <c r="E27" s="14"/>
    </row>
    <row r="28" spans="1:5" ht="13.2" x14ac:dyDescent="0.25">
      <c r="A28" s="82"/>
      <c r="B28" s="6" t="str">
        <f>'Vendor 1 RFP - &lt;Vendor Name&gt;'!C25</f>
        <v>Book a conference room on the day of the visit;</v>
      </c>
      <c r="C28" s="14" t="str">
        <f>IFERROR(VLOOKUP('Vendor 3 RFP - &lt;Vendor Name&gt;'!D25,$A$96:$B$97,2,FALSE),"Fill Out Sheet")</f>
        <v>Fill Out Sheet</v>
      </c>
      <c r="D28" s="7" t="str">
        <f>IFERROR(VLOOKUP('Vendor 3 RFP - &lt;Vendor Name&gt;'!F25,$A$102:$B$105,2,FALSE),"Fill Out Sheet")</f>
        <v>Fill Out Sheet</v>
      </c>
      <c r="E28" s="14"/>
    </row>
    <row r="29" spans="1:5" ht="13.2" x14ac:dyDescent="0.25">
      <c r="A29" s="82"/>
      <c r="B29" s="6" t="str">
        <f>'Vendor 1 RFP - &lt;Vendor Name&gt;'!C26</f>
        <v>Make ad-hoc bookings on the room displays or office map;</v>
      </c>
      <c r="C29" s="14" t="str">
        <f>IFERROR(VLOOKUP('Vendor 3 RFP - &lt;Vendor Name&gt;'!D26,$A$96:$B$97,2,FALSE),"Fill Out Sheet")</f>
        <v>Fill Out Sheet</v>
      </c>
      <c r="D29" s="7" t="str">
        <f>IFERROR(VLOOKUP('Vendor 3 RFP - &lt;Vendor Name&gt;'!F26,$A$102:$B$105,2,FALSE),"Fill Out Sheet")</f>
        <v>Fill Out Sheet</v>
      </c>
      <c r="E29" s="14"/>
    </row>
    <row r="30" spans="1:5" ht="26.4" x14ac:dyDescent="0.25">
      <c r="A30" s="82"/>
      <c r="B30" s="6" t="str">
        <f>'Vendor 1 RFP - &lt;Vendor Name&gt;'!C27</f>
        <v>Employees can create recurring bookings for their dailies or monthly meetings;</v>
      </c>
      <c r="C30" s="14" t="str">
        <f>IFERROR(VLOOKUP('Vendor 3 RFP - &lt;Vendor Name&gt;'!D27,$A$96:$B$97,2,FALSE),"Fill Out Sheet")</f>
        <v>Fill Out Sheet</v>
      </c>
      <c r="D30" s="7" t="str">
        <f>IFERROR(VLOOKUP('Vendor 3 RFP - &lt;Vendor Name&gt;'!F27,$A$102:$B$105,2,FALSE),"Fill Out Sheet")</f>
        <v>Fill Out Sheet</v>
      </c>
      <c r="E30" s="14"/>
    </row>
    <row r="31" spans="1:5" ht="13.2" x14ac:dyDescent="0.25">
      <c r="A31" s="82"/>
      <c r="B31" s="6" t="str">
        <f>'Vendor 1 RFP - &lt;Vendor Name&gt;'!C28</f>
        <v>Automatically remove ghost bookings if no one is using the room</v>
      </c>
      <c r="C31" s="14" t="str">
        <f>IFERROR(VLOOKUP('Vendor 3 RFP - &lt;Vendor Name&gt;'!D28,$A$96:$B$97,2,FALSE),"Fill Out Sheet")</f>
        <v>Fill Out Sheet</v>
      </c>
      <c r="D31" s="7" t="str">
        <f>IFERROR(VLOOKUP('Vendor 3 RFP - &lt;Vendor Name&gt;'!F28,$A$102:$B$105,2,FALSE),"Fill Out Sheet")</f>
        <v>Fill Out Sheet</v>
      </c>
      <c r="E31" s="14"/>
    </row>
    <row r="32" spans="1:5" ht="26.4" x14ac:dyDescent="0.25">
      <c r="A32" s="82"/>
      <c r="B32" s="6" t="str">
        <f>'Vendor 1 RFP - &lt;Vendor Name&gt;'!C29</f>
        <v>Admins can create more advanced booking policies such as - setting maximum booking duration, preventing back-to-back bookings, etc.;</v>
      </c>
      <c r="C32" s="14" t="str">
        <f>IFERROR(VLOOKUP('Vendor 3 RFP - &lt;Vendor Name&gt;'!D29,$A$96:$B$97,2,FALSE),"Fill Out Sheet")</f>
        <v>Fill Out Sheet</v>
      </c>
      <c r="D32" s="7" t="str">
        <f>IFERROR(VLOOKUP('Vendor 3 RFP - &lt;Vendor Name&gt;'!F29,$A$102:$B$105,2,FALSE),"Fill Out Sheet")</f>
        <v>Fill Out Sheet</v>
      </c>
      <c r="E32" s="14"/>
    </row>
    <row r="33" spans="1:5" ht="13.2" x14ac:dyDescent="0.25">
      <c r="A33" s="82"/>
      <c r="B33" s="6" t="str">
        <f>'Vendor 1 RFP - &lt;Vendor Name&gt;'!C30</f>
        <v>Admins can reserve rooms on behalf of other employees;</v>
      </c>
      <c r="C33" s="14" t="str">
        <f>IFERROR(VLOOKUP('Vendor 3 RFP - &lt;Vendor Name&gt;'!D30,$A$96:$B$97,2,FALSE),"Fill Out Sheet")</f>
        <v>Fill Out Sheet</v>
      </c>
      <c r="D33" s="7" t="str">
        <f>IFERROR(VLOOKUP('Vendor 3 RFP - &lt;Vendor Name&gt;'!F30,$A$102:$B$105,2,FALSE),"Fill Out Sheet")</f>
        <v>Fill Out Sheet</v>
      </c>
      <c r="E33" s="14"/>
    </row>
    <row r="34" spans="1:5" ht="13.2" x14ac:dyDescent="0.25">
      <c r="A34" s="15" t="s">
        <v>160</v>
      </c>
      <c r="B34" s="16"/>
      <c r="C34" s="17" t="e">
        <f>AVERAGE(C26:C33)/$B$96</f>
        <v>#DIV/0!</v>
      </c>
      <c r="D34" s="18">
        <f>SUM(D26:D33)/(COUNTA(B26:B33)*$B$102)</f>
        <v>0</v>
      </c>
      <c r="E34" s="17" t="e">
        <f>C34*D34</f>
        <v>#DIV/0!</v>
      </c>
    </row>
    <row r="35" spans="1:5" ht="26.4" x14ac:dyDescent="0.25">
      <c r="A35" s="83" t="str">
        <f>'Vendor 1 RFP - &lt;Vendor Name&gt;'!B31</f>
        <v>Platform Integration</v>
      </c>
      <c r="B35" s="6" t="str">
        <f>'Vendor 1 RFP - &lt;Vendor Name&gt;'!C31</f>
        <v>Deep integration with Microsoft Teams, Slack, or Google Chrome for desk booking, collaboration, etc;</v>
      </c>
      <c r="C35" s="14" t="str">
        <f>IFERROR(VLOOKUP('Vendor 3 RFP - &lt;Vendor Name&gt;'!D31,$A$96:$B$97,2,FALSE),"Fill Out Sheet")</f>
        <v>Fill Out Sheet</v>
      </c>
      <c r="D35" s="7" t="str">
        <f>IFERROR(VLOOKUP('Vendor 3 RFP - &lt;Vendor Name&gt;'!F31,$A$102:$B$105,2,FALSE),"Fill Out Sheet")</f>
        <v>Fill Out Sheet</v>
      </c>
      <c r="E35" s="14"/>
    </row>
    <row r="36" spans="1:5" ht="26.4" x14ac:dyDescent="0.25">
      <c r="A36" s="82"/>
      <c r="B36" s="6" t="str">
        <f>'Vendor 1 RFP - &lt;Vendor Name&gt;'!C32</f>
        <v>Employees should easily log in via SSO with Microsoft, Google, or Slack credentials;</v>
      </c>
      <c r="C36" s="14" t="str">
        <f>IFERROR(VLOOKUP('Vendor 3 RFP - &lt;Vendor Name&gt;'!D32,$A$96:$B$97,2,FALSE),"Fill Out Sheet")</f>
        <v>Fill Out Sheet</v>
      </c>
      <c r="D36" s="7" t="str">
        <f>IFERROR(VLOOKUP('Vendor 3 RFP - &lt;Vendor Name&gt;'!F32,$A$102:$B$105,2,FALSE),"Fill Out Sheet")</f>
        <v>Fill Out Sheet</v>
      </c>
      <c r="E36" s="14"/>
    </row>
    <row r="37" spans="1:5" ht="26.4" x14ac:dyDescent="0.25">
      <c r="A37" s="82"/>
      <c r="B37" s="6" t="str">
        <f>'Vendor 1 RFP - &lt;Vendor Name&gt;'!C33</f>
        <v>Native integration with Slack or Microsoft Teams should push all important notifications;</v>
      </c>
      <c r="C37" s="14" t="str">
        <f>IFERROR(VLOOKUP('Vendor 3 RFP - &lt;Vendor Name&gt;'!D33,$A$96:$B$97,2,FALSE),"Fill Out Sheet")</f>
        <v>Fill Out Sheet</v>
      </c>
      <c r="D37" s="7" t="str">
        <f>IFERROR(VLOOKUP('Vendor 3 RFP - &lt;Vendor Name&gt;'!F33,$A$102:$B$105,2,FALSE),"Fill Out Sheet")</f>
        <v>Fill Out Sheet</v>
      </c>
      <c r="E37" s="14"/>
    </row>
    <row r="38" spans="1:5" ht="26.4" x14ac:dyDescent="0.25">
      <c r="A38" s="82"/>
      <c r="B38" s="6" t="str">
        <f>'Vendor 1 RFP - &lt;Vendor Name&gt;'!C34</f>
        <v>Meeting room reservations should be synced two ways in Outlook or Google Calendar;</v>
      </c>
      <c r="C38" s="14" t="str">
        <f>IFERROR(VLOOKUP('Vendor 3 RFP - &lt;Vendor Name&gt;'!D34,$A$96:$B$97,2,FALSE),"Fill Out Sheet")</f>
        <v>Fill Out Sheet</v>
      </c>
      <c r="D38" s="7" t="str">
        <f>IFERROR(VLOOKUP('Vendor 3 RFP - &lt;Vendor Name&gt;'!F34,$A$102:$B$105,2,FALSE),"Fill Out Sheet")</f>
        <v>Fill Out Sheet</v>
      </c>
      <c r="E38" s="14"/>
    </row>
    <row r="39" spans="1:5" ht="26.4" x14ac:dyDescent="0.25">
      <c r="A39" s="82"/>
      <c r="B39" s="6" t="str">
        <f>'Vendor 1 RFP - &lt;Vendor Name&gt;'!C35</f>
        <v>Employees should be able to reserve meeting rooms from within Outlook or Google Calendar;</v>
      </c>
      <c r="C39" s="14" t="str">
        <f>IFERROR(VLOOKUP('Vendor 3 RFP - &lt;Vendor Name&gt;'!D35,$A$96:$B$97,2,FALSE),"Fill Out Sheet")</f>
        <v>Fill Out Sheet</v>
      </c>
      <c r="D39" s="7" t="str">
        <f>IFERROR(VLOOKUP('Vendor 3 RFP - &lt;Vendor Name&gt;'!F35,$A$102:$B$105,2,FALSE),"Fill Out Sheet")</f>
        <v>Fill Out Sheet</v>
      </c>
      <c r="E39" s="14"/>
    </row>
    <row r="40" spans="1:5" ht="13.2" x14ac:dyDescent="0.25">
      <c r="A40" s="15" t="s">
        <v>160</v>
      </c>
      <c r="B40" s="16"/>
      <c r="C40" s="17" t="e">
        <f>AVERAGE(C35:C39)/$B$96</f>
        <v>#DIV/0!</v>
      </c>
      <c r="D40" s="18">
        <f>SUM(D35:D39)/(COUNTA(B35:B39)*$B$102)</f>
        <v>0</v>
      </c>
      <c r="E40" s="17" t="e">
        <f>C40*D40</f>
        <v>#DIV/0!</v>
      </c>
    </row>
    <row r="41" spans="1:5" ht="13.2" x14ac:dyDescent="0.25">
      <c r="A41" s="83" t="str">
        <f>'Vendor 1 RFP - &lt;Vendor Name&gt;'!B36</f>
        <v>Presence Tracking</v>
      </c>
      <c r="B41" s="6" t="str">
        <f>'Vendor 1 RFP - &lt;Vendor Name&gt;'!C36</f>
        <v>Check in to the reserved desk upon arrival via QR code;</v>
      </c>
      <c r="C41" s="14" t="str">
        <f>IFERROR(VLOOKUP('Vendor 3 RFP - &lt;Vendor Name&gt;'!D36,$A$96:$B$97,2,FALSE),"Fill Out Sheet")</f>
        <v>Fill Out Sheet</v>
      </c>
      <c r="D41" s="7" t="str">
        <f>IFERROR(VLOOKUP('Vendor 3 RFP - &lt;Vendor Name&gt;'!F36,$A$102:$B$105,2,FALSE),"Fill Out Sheet")</f>
        <v>Fill Out Sheet</v>
      </c>
      <c r="E41" s="14"/>
    </row>
    <row r="42" spans="1:5" ht="26.4" x14ac:dyDescent="0.25">
      <c r="A42" s="82"/>
      <c r="B42" s="6" t="str">
        <f>'Vendor 1 RFP - &lt;Vendor Name&gt;'!C37</f>
        <v>Check in to the reserved desk earlier via the mobile app or the web portal;</v>
      </c>
      <c r="C42" s="14" t="str">
        <f>IFERROR(VLOOKUP('Vendor 3 RFP - &lt;Vendor Name&gt;'!D37,$A$96:$B$97,2,FALSE),"Fill Out Sheet")</f>
        <v>Fill Out Sheet</v>
      </c>
      <c r="D42" s="7" t="str">
        <f>IFERROR(VLOOKUP('Vendor 3 RFP - &lt;Vendor Name&gt;'!F37,$A$102:$B$105,2,FALSE),"Fill Out Sheet")</f>
        <v>Fill Out Sheet</v>
      </c>
      <c r="E42" s="14"/>
    </row>
    <row r="43" spans="1:5" ht="13.2" x14ac:dyDescent="0.25">
      <c r="A43" s="82"/>
      <c r="B43" s="6" t="str">
        <f>'Vendor 1 RFP - &lt;Vendor Name&gt;'!C38</f>
        <v>Remove ghost reservations if not checked in within a timeframe;</v>
      </c>
      <c r="C43" s="14" t="str">
        <f>IFERROR(VLOOKUP('Vendor 3 RFP - &lt;Vendor Name&gt;'!D38,$A$96:$B$97,2,FALSE),"Fill Out Sheet")</f>
        <v>Fill Out Sheet</v>
      </c>
      <c r="D43" s="7" t="str">
        <f>IFERROR(VLOOKUP('Vendor 3 RFP - &lt;Vendor Name&gt;'!F38,$A$102:$B$105,2,FALSE),"Fill Out Sheet")</f>
        <v>Fill Out Sheet</v>
      </c>
      <c r="E43" s="14"/>
    </row>
    <row r="44" spans="1:5" ht="13.2" x14ac:dyDescent="0.25">
      <c r="A44" s="82"/>
      <c r="B44" s="6" t="str">
        <f>'Vendor 1 RFP - &lt;Vendor Name&gt;'!C39</f>
        <v>Automatically check in via WiFi SSID when connected to the network;</v>
      </c>
      <c r="C44" s="14" t="str">
        <f>IFERROR(VLOOKUP('Vendor 3 RFP - &lt;Vendor Name&gt;'!D39,$A$96:$B$97,2,FALSE),"Fill Out Sheet")</f>
        <v>Fill Out Sheet</v>
      </c>
      <c r="D44" s="7" t="str">
        <f>IFERROR(VLOOKUP('Vendor 3 RFP - &lt;Vendor Name&gt;'!F39,$A$102:$B$105,2,FALSE),"Fill Out Sheet")</f>
        <v>Fill Out Sheet</v>
      </c>
      <c r="E44" s="14"/>
    </row>
    <row r="45" spans="1:5" ht="26.4" x14ac:dyDescent="0.25">
      <c r="A45" s="82"/>
      <c r="B45" s="6" t="str">
        <f>'Vendor 1 RFP - &lt;Vendor Name&gt;'!C40</f>
        <v>Integration with occupancy sensors to show real-time availability of rooms and desks on the office map;</v>
      </c>
      <c r="C45" s="14" t="str">
        <f>IFERROR(VLOOKUP('Vendor 3 RFP - &lt;Vendor Name&gt;'!D40,$A$96:$B$97,2,FALSE),"Fill Out Sheet")</f>
        <v>Fill Out Sheet</v>
      </c>
      <c r="D45" s="7" t="str">
        <f>IFERROR(VLOOKUP('Vendor 3 RFP - &lt;Vendor Name&gt;'!F40,$A$102:$B$105,2,FALSE),"Fill Out Sheet")</f>
        <v>Fill Out Sheet</v>
      </c>
      <c r="E45" s="14"/>
    </row>
    <row r="46" spans="1:5" ht="26.4" x14ac:dyDescent="0.25">
      <c r="A46" s="82"/>
      <c r="B46" s="6" t="str">
        <f>'Vendor 1 RFP - &lt;Vendor Name&gt;'!C41</f>
        <v>If an employee confirms their visit, instruct the access control system to activate the employee for the day;</v>
      </c>
      <c r="C46" s="14" t="str">
        <f>IFERROR(VLOOKUP('Vendor 3 RFP - &lt;Vendor Name&gt;'!D41,$A$96:$B$97,2,FALSE),"Fill Out Sheet")</f>
        <v>Fill Out Sheet</v>
      </c>
      <c r="D46" s="7" t="str">
        <f>IFERROR(VLOOKUP('Vendor 3 RFP - &lt;Vendor Name&gt;'!F41,$A$102:$B$105,2,FALSE),"Fill Out Sheet")</f>
        <v>Fill Out Sheet</v>
      </c>
      <c r="E46" s="14"/>
    </row>
    <row r="47" spans="1:5" ht="13.2" x14ac:dyDescent="0.25">
      <c r="A47" s="82"/>
      <c r="B47" s="6" t="str">
        <f>'Vendor 1 RFP - &lt;Vendor Name&gt;'!C42</f>
        <v>Ability to use the mobile app as a digital badge for physical access;</v>
      </c>
      <c r="C47" s="14" t="str">
        <f>IFERROR(VLOOKUP('Vendor 3 RFP - &lt;Vendor Name&gt;'!D42,$A$96:$B$97,2,FALSE),"Fill Out Sheet")</f>
        <v>Fill Out Sheet</v>
      </c>
      <c r="D47" s="7" t="str">
        <f>IFERROR(VLOOKUP('Vendor 3 RFP - &lt;Vendor Name&gt;'!F42,$A$102:$B$105,2,FALSE),"Fill Out Sheet")</f>
        <v>Fill Out Sheet</v>
      </c>
      <c r="E47" s="14"/>
    </row>
    <row r="48" spans="1:5" ht="13.2" x14ac:dyDescent="0.25">
      <c r="A48" s="15" t="s">
        <v>160</v>
      </c>
      <c r="B48" s="16"/>
      <c r="C48" s="17" t="e">
        <f>AVERAGE(C41:C47)/$B$96</f>
        <v>#DIV/0!</v>
      </c>
      <c r="D48" s="18">
        <f>SUM(D41:D47)/(COUNTA(B41:B47)*$B$102)</f>
        <v>0</v>
      </c>
      <c r="E48" s="17" t="e">
        <f>C48*D48</f>
        <v>#DIV/0!</v>
      </c>
    </row>
    <row r="49" spans="1:5" ht="13.2" x14ac:dyDescent="0.25">
      <c r="A49" s="83" t="str">
        <f>'Vendor 1 RFP - &lt;Vendor Name&gt;'!B43</f>
        <v>Space Management</v>
      </c>
      <c r="B49" s="6" t="str">
        <f>'Vendor 1 RFP - &lt;Vendor Name&gt;'!C43</f>
        <v>Admins can easily upload and manage floor plans;</v>
      </c>
      <c r="C49" s="14" t="str">
        <f>IFERROR(VLOOKUP('Vendor 3 RFP - &lt;Vendor Name&gt;'!D43,$A$96:$B$97,2,FALSE),"Fill Out Sheet")</f>
        <v>Fill Out Sheet</v>
      </c>
      <c r="D49" s="7" t="str">
        <f>IFERROR(VLOOKUP('Vendor 3 RFP - &lt;Vendor Name&gt;'!F43,$A$102:$B$105,2,FALSE),"Fill Out Sheet")</f>
        <v>Fill Out Sheet</v>
      </c>
      <c r="E49" s="14"/>
    </row>
    <row r="50" spans="1:5" ht="13.2" x14ac:dyDescent="0.25">
      <c r="A50" s="82"/>
      <c r="B50" s="6" t="str">
        <f>'Vendor 1 RFP - &lt;Vendor Name&gt;'!C44</f>
        <v>Integration with IWMS for auto-upload and update of floor plans</v>
      </c>
      <c r="C50" s="14" t="str">
        <f>IFERROR(VLOOKUP('Vendor 3 RFP - &lt;Vendor Name&gt;'!D44,$A$96:$B$97,2,FALSE),"Fill Out Sheet")</f>
        <v>Fill Out Sheet</v>
      </c>
      <c r="D50" s="7" t="str">
        <f>IFERROR(VLOOKUP('Vendor 3 RFP - &lt;Vendor Name&gt;'!F44,$A$102:$B$105,2,FALSE),"Fill Out Sheet")</f>
        <v>Fill Out Sheet</v>
      </c>
      <c r="E50" s="14"/>
    </row>
    <row r="51" spans="1:5" ht="26.4" x14ac:dyDescent="0.25">
      <c r="A51" s="82"/>
      <c r="B51" s="6" t="str">
        <f>'Vendor 1 RFP - &lt;Vendor Name&gt;'!C45</f>
        <v>Admins can manage resources - locations, desks, meeting spaces, parking spaces, lockers, etc;</v>
      </c>
      <c r="C51" s="14" t="str">
        <f>IFERROR(VLOOKUP('Vendor 3 RFP - &lt;Vendor Name&gt;'!D45,$A$96:$B$97,2,FALSE),"Fill Out Sheet")</f>
        <v>Fill Out Sheet</v>
      </c>
      <c r="D51" s="7" t="str">
        <f>IFERROR(VLOOKUP('Vendor 3 RFP - &lt;Vendor Name&gt;'!F45,$A$102:$B$105,2,FALSE),"Fill Out Sheet")</f>
        <v>Fill Out Sheet</v>
      </c>
      <c r="E51" s="14"/>
    </row>
    <row r="52" spans="1:5" ht="13.2" x14ac:dyDescent="0.25">
      <c r="A52" s="82"/>
      <c r="B52" s="6" t="str">
        <f>'Vendor 1 RFP - &lt;Vendor Name&gt;'!C46</f>
        <v>Ability to easily manage neighborhoods (zones);</v>
      </c>
      <c r="C52" s="14" t="str">
        <f>IFERROR(VLOOKUP('Vendor 3 RFP - &lt;Vendor Name&gt;'!D46,$A$96:$B$97,2,FALSE),"Fill Out Sheet")</f>
        <v>Fill Out Sheet</v>
      </c>
      <c r="D52" s="7" t="str">
        <f>IFERROR(VLOOKUP('Vendor 3 RFP - &lt;Vendor Name&gt;'!F46,$A$102:$B$105,2,FALSE),"Fill Out Sheet")</f>
        <v>Fill Out Sheet</v>
      </c>
      <c r="E52" s="14"/>
    </row>
    <row r="53" spans="1:5" ht="13.2" x14ac:dyDescent="0.25">
      <c r="A53" s="82"/>
      <c r="B53" s="6" t="str">
        <f>'Vendor 1 RFP - &lt;Vendor Name&gt;'!C47</f>
        <v>Ability for admins to configure all features by location;</v>
      </c>
      <c r="C53" s="14" t="str">
        <f>IFERROR(VLOOKUP('Vendor 3 RFP - &lt;Vendor Name&gt;'!D47,$A$96:$B$97,2,FALSE),"Fill Out Sheet")</f>
        <v>Fill Out Sheet</v>
      </c>
      <c r="D53" s="7" t="str">
        <f>IFERROR(VLOOKUP('Vendor 3 RFP - &lt;Vendor Name&gt;'!F47,$A$102:$B$105,2,FALSE),"Fill Out Sheet")</f>
        <v>Fill Out Sheet</v>
      </c>
      <c r="E53" s="14"/>
    </row>
    <row r="54" spans="1:5" ht="13.2" x14ac:dyDescent="0.25">
      <c r="A54" s="82"/>
      <c r="B54" s="6" t="str">
        <f>'Vendor 1 RFP - &lt;Vendor Name&gt;'!C48</f>
        <v>Admins can manage amenities for all spaces and locations;</v>
      </c>
      <c r="C54" s="14" t="str">
        <f>IFERROR(VLOOKUP('Vendor 3 RFP - &lt;Vendor Name&gt;'!D48,$A$96:$B$97,2,FALSE),"Fill Out Sheet")</f>
        <v>Fill Out Sheet</v>
      </c>
      <c r="D54" s="7" t="str">
        <f>IFERROR(VLOOKUP('Vendor 3 RFP - &lt;Vendor Name&gt;'!F48,$A$102:$B$105,2,FALSE),"Fill Out Sheet")</f>
        <v>Fill Out Sheet</v>
      </c>
      <c r="E54" s="14"/>
    </row>
    <row r="55" spans="1:5" ht="13.2" x14ac:dyDescent="0.25">
      <c r="A55" s="82"/>
      <c r="B55" s="6" t="str">
        <f>'Vendor 1 RFP - &lt;Vendor Name&gt;'!C49</f>
        <v>Admins can create permissions and restrict access based on rules;</v>
      </c>
      <c r="C55" s="14" t="str">
        <f>IFERROR(VLOOKUP('Vendor 3 RFP - &lt;Vendor Name&gt;'!D49,$A$96:$B$97,2,FALSE),"Fill Out Sheet")</f>
        <v>Fill Out Sheet</v>
      </c>
      <c r="D55" s="7" t="str">
        <f>IFERROR(VLOOKUP('Vendor 3 RFP - &lt;Vendor Name&gt;'!F49,$A$102:$B$105,2,FALSE),"Fill Out Sheet")</f>
        <v>Fill Out Sheet</v>
      </c>
      <c r="E55" s="14"/>
    </row>
    <row r="56" spans="1:5" ht="13.2" x14ac:dyDescent="0.25">
      <c r="A56" s="15" t="s">
        <v>160</v>
      </c>
      <c r="B56" s="16"/>
      <c r="C56" s="17" t="e">
        <f>AVERAGE(C49:C55)/$B$96</f>
        <v>#DIV/0!</v>
      </c>
      <c r="D56" s="18">
        <f>SUM(D49:D55)/(COUNTA(B49:B55)*$B$102)</f>
        <v>0</v>
      </c>
      <c r="E56" s="17" t="e">
        <f>C56*D56</f>
        <v>#DIV/0!</v>
      </c>
    </row>
    <row r="57" spans="1:5" ht="26.4" x14ac:dyDescent="0.25">
      <c r="A57" s="83" t="str">
        <f>'Vendor 1 RFP - &lt;Vendor Name&gt;'!B50</f>
        <v>Issue Tracking</v>
      </c>
      <c r="B57" s="6" t="str">
        <f>'Vendor 1 RFP - &lt;Vendor Name&gt;'!C50</f>
        <v>Allow employees to submit a ticket with detailed information about the problem, including a picture</v>
      </c>
      <c r="C57" s="14" t="str">
        <f>IFERROR(VLOOKUP('Vendor 3 RFP - &lt;Vendor Name&gt;'!D50,$A$96:$B$97,2,FALSE),"Fill Out Sheet")</f>
        <v>Fill Out Sheet</v>
      </c>
      <c r="D57" s="7" t="str">
        <f>IFERROR(VLOOKUP('Vendor 3 RFP - &lt;Vendor Name&gt;'!F50,$A$102:$B$105,2,FALSE),"Fill Out Sheet")</f>
        <v>Fill Out Sheet</v>
      </c>
      <c r="E57" s="14"/>
    </row>
    <row r="58" spans="1:5" ht="13.2" x14ac:dyDescent="0.25">
      <c r="A58" s="82"/>
      <c r="B58" s="6" t="str">
        <f>'Vendor 1 RFP - &lt;Vendor Name&gt;'!C51</f>
        <v>Employees can easily track the progress of their issues</v>
      </c>
      <c r="C58" s="14" t="str">
        <f>IFERROR(VLOOKUP('Vendor 3 RFP - &lt;Vendor Name&gt;'!D51,$A$96:$B$97,2,FALSE),"Fill Out Sheet")</f>
        <v>Fill Out Sheet</v>
      </c>
      <c r="D58" s="7" t="str">
        <f>IFERROR(VLOOKUP('Vendor 3 RFP - &lt;Vendor Name&gt;'!F51,$A$102:$B$105,2,FALSE),"Fill Out Sheet")</f>
        <v>Fill Out Sheet</v>
      </c>
      <c r="E58" s="14"/>
    </row>
    <row r="59" spans="1:5" ht="26.4" x14ac:dyDescent="0.25">
      <c r="A59" s="82"/>
      <c r="B59" s="6" t="str">
        <f>'Vendor 1 RFP - &lt;Vendor Name&gt;'!C52</f>
        <v>Admins can configure the issue tracking system in great detail - workflows, data, etc</v>
      </c>
      <c r="C59" s="14" t="str">
        <f>IFERROR(VLOOKUP('Vendor 3 RFP - &lt;Vendor Name&gt;'!D52,$A$96:$B$97,2,FALSE),"Fill Out Sheet")</f>
        <v>Fill Out Sheet</v>
      </c>
      <c r="D59" s="7" t="str">
        <f>IFERROR(VLOOKUP('Vendor 3 RFP - &lt;Vendor Name&gt;'!F52,$A$102:$B$105,2,FALSE),"Fill Out Sheet")</f>
        <v>Fill Out Sheet</v>
      </c>
      <c r="E59" s="14"/>
    </row>
    <row r="60" spans="1:5" ht="26.4" x14ac:dyDescent="0.25">
      <c r="A60" s="82"/>
      <c r="B60" s="6" t="str">
        <f>'Vendor 1 RFP - &lt;Vendor Name&gt;'!C53</f>
        <v>Tickets can be easily integrated with external systems such as Jira Service Management, ServiceNow, etc</v>
      </c>
      <c r="C60" s="14" t="str">
        <f>IFERROR(VLOOKUP('Vendor 3 RFP - &lt;Vendor Name&gt;'!D53,$A$96:$B$97,2,FALSE),"Fill Out Sheet")</f>
        <v>Fill Out Sheet</v>
      </c>
      <c r="D60" s="7" t="str">
        <f>IFERROR(VLOOKUP('Vendor 3 RFP - &lt;Vendor Name&gt;'!F53,$A$102:$B$105,2,FALSE),"Fill Out Sheet")</f>
        <v>Fill Out Sheet</v>
      </c>
      <c r="E60" s="14"/>
    </row>
    <row r="61" spans="1:5" ht="13.2" x14ac:dyDescent="0.25">
      <c r="A61" s="15" t="s">
        <v>160</v>
      </c>
      <c r="B61" s="16"/>
      <c r="C61" s="17" t="e">
        <f>AVERAGE(C57:C60)/$B$96</f>
        <v>#DIV/0!</v>
      </c>
      <c r="D61" s="18">
        <f>SUM(D57:D60)/(COUNTA(B57:B60)*$B$102)</f>
        <v>0</v>
      </c>
      <c r="E61" s="17" t="e">
        <f>C61*D61</f>
        <v>#DIV/0!</v>
      </c>
    </row>
    <row r="62" spans="1:5" ht="13.2" x14ac:dyDescent="0.25">
      <c r="A62" s="83" t="str">
        <f>'Vendor 1 RFP - &lt;Vendor Name&gt;'!B54</f>
        <v>Visitor Management</v>
      </c>
      <c r="B62" s="6" t="str">
        <f>'Vendor 1 RFP - &lt;Vendor Name&gt;'!C54</f>
        <v>Collect visitor information on entry with a tablet app</v>
      </c>
      <c r="C62" s="14" t="str">
        <f>IFERROR(VLOOKUP('Vendor 3 RFP - &lt;Vendor Name&gt;'!D54,$A$96:$B$97,2,FALSE),"Fill Out Sheet")</f>
        <v>Fill Out Sheet</v>
      </c>
      <c r="D62" s="7" t="str">
        <f>IFERROR(VLOOKUP('Vendor 3 RFP - &lt;Vendor Name&gt;'!F54,$A$102:$B$105,2,FALSE),"Fill Out Sheet")</f>
        <v>Fill Out Sheet</v>
      </c>
      <c r="E62" s="14"/>
    </row>
    <row r="63" spans="1:5" ht="13.2" x14ac:dyDescent="0.25">
      <c r="A63" s="82"/>
      <c r="B63" s="6" t="str">
        <f>'Vendor 1 RFP - &lt;Vendor Name&gt;'!C55</f>
        <v>Allow employees and visitors to make a contactless sign-in</v>
      </c>
      <c r="C63" s="14" t="str">
        <f>IFERROR(VLOOKUP('Vendor 3 RFP - &lt;Vendor Name&gt;'!D55,$A$96:$B$97,2,FALSE),"Fill Out Sheet")</f>
        <v>Fill Out Sheet</v>
      </c>
      <c r="D63" s="7" t="str">
        <f>IFERROR(VLOOKUP('Vendor 3 RFP - &lt;Vendor Name&gt;'!F55,$A$102:$B$105,2,FALSE),"Fill Out Sheet")</f>
        <v>Fill Out Sheet</v>
      </c>
      <c r="E63" s="14"/>
    </row>
    <row r="64" spans="1:5" ht="13.2" x14ac:dyDescent="0.25">
      <c r="A64" s="82"/>
      <c r="B64" s="6" t="str">
        <f>'Vendor 1 RFP - &lt;Vendor Name&gt;'!C56</f>
        <v>Notify employees when their guests arrive for a meeting</v>
      </c>
      <c r="C64" s="14" t="str">
        <f>IFERROR(VLOOKUP('Vendor 3 RFP - &lt;Vendor Name&gt;'!D56,$A$96:$B$97,2,FALSE),"Fill Out Sheet")</f>
        <v>Fill Out Sheet</v>
      </c>
      <c r="D64" s="7" t="str">
        <f>IFERROR(VLOOKUP('Vendor 3 RFP - &lt;Vendor Name&gt;'!F56,$A$102:$B$105,2,FALSE),"Fill Out Sheet")</f>
        <v>Fill Out Sheet</v>
      </c>
      <c r="E64" s="14"/>
    </row>
    <row r="65" spans="1:5" ht="13.2" x14ac:dyDescent="0.25">
      <c r="A65" s="82"/>
      <c r="B65" s="6" t="str">
        <f>'Vendor 1 RFP - &lt;Vendor Name&gt;'!C57</f>
        <v>Manage deliveries easily and conveniently</v>
      </c>
      <c r="C65" s="14" t="str">
        <f>IFERROR(VLOOKUP('Vendor 3 RFP - &lt;Vendor Name&gt;'!D57,$A$96:$B$97,2,FALSE),"Fill Out Sheet")</f>
        <v>Fill Out Sheet</v>
      </c>
      <c r="D65" s="7" t="str">
        <f>IFERROR(VLOOKUP('Vendor 3 RFP - &lt;Vendor Name&gt;'!F57,$A$102:$B$105,2,FALSE),"Fill Out Sheet")</f>
        <v>Fill Out Sheet</v>
      </c>
      <c r="E65" s="14"/>
    </row>
    <row r="66" spans="1:5" ht="13.2" x14ac:dyDescent="0.25">
      <c r="A66" s="15" t="s">
        <v>160</v>
      </c>
      <c r="B66" s="16"/>
      <c r="C66" s="17" t="e">
        <f>AVERAGE(C62:C65)/$B$96</f>
        <v>#DIV/0!</v>
      </c>
      <c r="D66" s="18">
        <f>SUM(D62:D65)/(COUNTA(B62:B65)*$B$102)</f>
        <v>0</v>
      </c>
      <c r="E66" s="17" t="e">
        <f>C66*D66</f>
        <v>#DIV/0!</v>
      </c>
    </row>
    <row r="67" spans="1:5" ht="13.2" x14ac:dyDescent="0.25">
      <c r="A67" s="83" t="str">
        <f>'Vendor 1 RFP - &lt;Vendor Name&gt;'!B58</f>
        <v>Security &amp; Compliance</v>
      </c>
      <c r="B67" s="6" t="str">
        <f>'Vendor 1 RFP - &lt;Vendor Name&gt;'!C58</f>
        <v>The provider should be SOC 2 / Type 2 and ISO 27001 compliant</v>
      </c>
      <c r="C67" s="14" t="str">
        <f>IFERROR(VLOOKUP('Vendor 3 RFP - &lt;Vendor Name&gt;'!D58,$A$96:$B$97,2,FALSE),"Fill Out Sheet")</f>
        <v>Fill Out Sheet</v>
      </c>
      <c r="D67" s="7" t="str">
        <f>IFERROR(VLOOKUP('Vendor 3 RFP - &lt;Vendor Name&gt;'!F58,$A$102:$B$105,2,FALSE),"Fill Out Sheet")</f>
        <v>Fill Out Sheet</v>
      </c>
      <c r="E67" s="14"/>
    </row>
    <row r="68" spans="1:5" ht="13.2" x14ac:dyDescent="0.25">
      <c r="A68" s="82"/>
      <c r="B68" s="6" t="str">
        <f>'Vendor 1 RFP - &lt;Vendor Name&gt;'!C59</f>
        <v>The software provider must be GDPR compliant</v>
      </c>
      <c r="C68" s="14" t="str">
        <f>IFERROR(VLOOKUP('Vendor 3 RFP - &lt;Vendor Name&gt;'!D59,$A$96:$B$97,2,FALSE),"Fill Out Sheet")</f>
        <v>Fill Out Sheet</v>
      </c>
      <c r="D68" s="7" t="str">
        <f>IFERROR(VLOOKUP('Vendor 3 RFP - &lt;Vendor Name&gt;'!F59,$A$102:$B$105,2,FALSE),"Fill Out Sheet")</f>
        <v>Fill Out Sheet</v>
      </c>
      <c r="E68" s="14"/>
    </row>
    <row r="69" spans="1:5" ht="26.4" x14ac:dyDescent="0.25">
      <c r="A69" s="82"/>
      <c r="B69" s="6" t="str">
        <f>'Vendor 1 RFP - &lt;Vendor Name&gt;'!C60</f>
        <v>Integration with Okta, Microsoft, or Google for employee Single Sign-On (SSO) and SCIM provisioning</v>
      </c>
      <c r="C69" s="14" t="str">
        <f>IFERROR(VLOOKUP('Vendor 3 RFP - &lt;Vendor Name&gt;'!D60,$A$96:$B$97,2,FALSE),"Fill Out Sheet")</f>
        <v>Fill Out Sheet</v>
      </c>
      <c r="D69" s="7" t="str">
        <f>IFERROR(VLOOKUP('Vendor 3 RFP - &lt;Vendor Name&gt;'!F60,$A$102:$B$105,2,FALSE),"Fill Out Sheet")</f>
        <v>Fill Out Sheet</v>
      </c>
      <c r="E69" s="14"/>
    </row>
    <row r="70" spans="1:5" ht="13.2" x14ac:dyDescent="0.25">
      <c r="A70" s="82"/>
      <c r="B70" s="6" t="str">
        <f>'Vendor 1 RFP - &lt;Vendor Name&gt;'!C61</f>
        <v>The system should use advanced data encryption in transit and at rest</v>
      </c>
      <c r="C70" s="14" t="str">
        <f>IFERROR(VLOOKUP('Vendor 3 RFP - &lt;Vendor Name&gt;'!D61,$A$96:$B$97,2,FALSE),"Fill Out Sheet")</f>
        <v>Fill Out Sheet</v>
      </c>
      <c r="D70" s="7" t="str">
        <f>IFERROR(VLOOKUP('Vendor 3 RFP - &lt;Vendor Name&gt;'!F61,$A$102:$B$105,2,FALSE),"Fill Out Sheet")</f>
        <v>Fill Out Sheet</v>
      </c>
      <c r="E70" s="14"/>
    </row>
    <row r="71" spans="1:5" ht="26.4" x14ac:dyDescent="0.25">
      <c r="A71" s="82"/>
      <c r="B71" s="6" t="str">
        <f>'Vendor 1 RFP - &lt;Vendor Name&gt;'!C62</f>
        <v>The system must be hosted in an advanced public cloud, such as Azure, AWS, Google Cloud, etc</v>
      </c>
      <c r="C71" s="14" t="str">
        <f>IFERROR(VLOOKUP('Vendor 3 RFP - &lt;Vendor Name&gt;'!D62,$A$96:$B$97,2,FALSE),"Fill Out Sheet")</f>
        <v>Fill Out Sheet</v>
      </c>
      <c r="D71" s="7" t="str">
        <f>IFERROR(VLOOKUP('Vendor 3 RFP - &lt;Vendor Name&gt;'!F62,$A$102:$B$105,2,FALSE),"Fill Out Sheet")</f>
        <v>Fill Out Sheet</v>
      </c>
      <c r="E71" s="14"/>
    </row>
    <row r="72" spans="1:5" ht="13.2" x14ac:dyDescent="0.25">
      <c r="A72" s="15" t="s">
        <v>160</v>
      </c>
      <c r="B72" s="16"/>
      <c r="C72" s="17" t="e">
        <f>AVERAGE(C67:C71)/$B$96</f>
        <v>#DIV/0!</v>
      </c>
      <c r="D72" s="18">
        <f>SUM(D67:D71)/(COUNTA(B67:B71)*$B$102)</f>
        <v>0</v>
      </c>
      <c r="E72" s="17" t="e">
        <f>C72*D72</f>
        <v>#DIV/0!</v>
      </c>
    </row>
    <row r="73" spans="1:5" ht="26.4" x14ac:dyDescent="0.25">
      <c r="A73" s="83" t="str">
        <f>'Vendor 1 RFP - &lt;Vendor Name&gt;'!B63</f>
        <v>Workplace Analytics</v>
      </c>
      <c r="B73" s="6" t="str">
        <f>'Vendor 1 RFP - &lt;Vendor Name&gt;'!C63</f>
        <v>Advanced reports on daily, weekly, and monthly utilization of desks and spaces</v>
      </c>
      <c r="C73" s="14" t="str">
        <f>IFERROR(VLOOKUP('Vendor 3 RFP - &lt;Vendor Name&gt;'!D63,$A$96:$B$97,2,FALSE),"Fill Out Sheet")</f>
        <v>Fill Out Sheet</v>
      </c>
      <c r="D73" s="7" t="str">
        <f>IFERROR(VLOOKUP('Vendor 3 RFP - &lt;Vendor Name&gt;'!F63,$A$102:$B$105,2,FALSE),"Fill Out Sheet")</f>
        <v>Fill Out Sheet</v>
      </c>
      <c r="E73" s="14"/>
    </row>
    <row r="74" spans="1:5" ht="13.2" x14ac:dyDescent="0.25">
      <c r="A74" s="82"/>
      <c r="B74" s="6" t="str">
        <f>'Vendor 1 RFP - &lt;Vendor Name&gt;'!C64</f>
        <v>Advanced reports on teams and employees' hybrid work compliance</v>
      </c>
      <c r="C74" s="14" t="str">
        <f>IFERROR(VLOOKUP('Vendor 3 RFP - &lt;Vendor Name&gt;'!D64,$A$96:$B$97,2,FALSE),"Fill Out Sheet")</f>
        <v>Fill Out Sheet</v>
      </c>
      <c r="D74" s="7" t="str">
        <f>IFERROR(VLOOKUP('Vendor 3 RFP - &lt;Vendor Name&gt;'!F64,$A$102:$B$105,2,FALSE),"Fill Out Sheet")</f>
        <v>Fill Out Sheet</v>
      </c>
      <c r="E74" s="14"/>
    </row>
    <row r="75" spans="1:5" ht="13.2" x14ac:dyDescent="0.25">
      <c r="A75" s="82"/>
      <c r="B75" s="6" t="str">
        <f>'Vendor 1 RFP - &lt;Vendor Name&gt;'!C65</f>
        <v>Reports on presence tracking and check-ins</v>
      </c>
      <c r="C75" s="14" t="str">
        <f>IFERROR(VLOOKUP('Vendor 3 RFP - &lt;Vendor Name&gt;'!D65,$A$96:$B$97,2,FALSE),"Fill Out Sheet")</f>
        <v>Fill Out Sheet</v>
      </c>
      <c r="D75" s="7" t="str">
        <f>IFERROR(VLOOKUP('Vendor 3 RFP - &lt;Vendor Name&gt;'!F65,$A$102:$B$105,2,FALSE),"Fill Out Sheet")</f>
        <v>Fill Out Sheet</v>
      </c>
      <c r="E75" s="14"/>
    </row>
    <row r="76" spans="1:5" ht="13.2" x14ac:dyDescent="0.25">
      <c r="A76" s="82"/>
      <c r="B76" s="6" t="str">
        <f>'Vendor 1 RFP - &lt;Vendor Name&gt;'!C66</f>
        <v>Admins can report on employee workplace engagement</v>
      </c>
      <c r="C76" s="14" t="str">
        <f>IFERROR(VLOOKUP('Vendor 3 RFP - &lt;Vendor Name&gt;'!D66,$A$96:$B$97,2,FALSE),"Fill Out Sheet")</f>
        <v>Fill Out Sheet</v>
      </c>
      <c r="D76" s="7" t="str">
        <f>IFERROR(VLOOKUP('Vendor 3 RFP - &lt;Vendor Name&gt;'!F66,$A$102:$B$105,2,FALSE),"Fill Out Sheet")</f>
        <v>Fill Out Sheet</v>
      </c>
      <c r="E76" s="14"/>
    </row>
    <row r="77" spans="1:5" ht="13.2" x14ac:dyDescent="0.25">
      <c r="A77" s="82"/>
      <c r="B77" s="6" t="str">
        <f>'Vendor 1 RFP - &lt;Vendor Name&gt;'!C67</f>
        <v>Ability to create custom reports</v>
      </c>
      <c r="C77" s="14" t="str">
        <f>IFERROR(VLOOKUP('Vendor 3 RFP - &lt;Vendor Name&gt;'!D67,$A$96:$B$97,2,FALSE),"Fill Out Sheet")</f>
        <v>Fill Out Sheet</v>
      </c>
      <c r="D77" s="7" t="str">
        <f>IFERROR(VLOOKUP('Vendor 3 RFP - &lt;Vendor Name&gt;'!F67,$A$102:$B$105,2,FALSE),"Fill Out Sheet")</f>
        <v>Fill Out Sheet</v>
      </c>
      <c r="E77" s="14"/>
    </row>
    <row r="78" spans="1:5" ht="13.2" x14ac:dyDescent="0.25">
      <c r="A78" s="82"/>
      <c r="B78" s="6" t="str">
        <f>'Vendor 1 RFP - &lt;Vendor Name&gt;'!C68</f>
        <v>Ability to schedule sending of reports and dashboards</v>
      </c>
      <c r="C78" s="14" t="str">
        <f>IFERROR(VLOOKUP('Vendor 3 RFP - &lt;Vendor Name&gt;'!D68,$A$96:$B$97,2,FALSE),"Fill Out Sheet")</f>
        <v>Fill Out Sheet</v>
      </c>
      <c r="D78" s="7" t="str">
        <f>IFERROR(VLOOKUP('Vendor 3 RFP - &lt;Vendor Name&gt;'!F68,$A$102:$B$105,2,FALSE),"Fill Out Sheet")</f>
        <v>Fill Out Sheet</v>
      </c>
      <c r="E78" s="14"/>
    </row>
    <row r="79" spans="1:5" ht="26.4" x14ac:dyDescent="0.25">
      <c r="A79" s="82"/>
      <c r="B79" s="6" t="str">
        <f>'Vendor 1 RFP - &lt;Vendor Name&gt;'!C69</f>
        <v>Admins can gain valuable insights and benchmarks about workplace adoption with similar companies</v>
      </c>
      <c r="C79" s="14" t="str">
        <f>IFERROR(VLOOKUP('Vendor 3 RFP - &lt;Vendor Name&gt;'!D69,$A$96:$B$97,2,FALSE),"Fill Out Sheet")</f>
        <v>Fill Out Sheet</v>
      </c>
      <c r="D79" s="7" t="str">
        <f>IFERROR(VLOOKUP('Vendor 3 RFP - &lt;Vendor Name&gt;'!F69,$A$102:$B$105,2,FALSE),"Fill Out Sheet")</f>
        <v>Fill Out Sheet</v>
      </c>
      <c r="E79" s="14"/>
    </row>
    <row r="80" spans="1:5" ht="13.2" x14ac:dyDescent="0.25">
      <c r="A80" s="15" t="s">
        <v>160</v>
      </c>
      <c r="B80" s="16"/>
      <c r="C80" s="17" t="e">
        <f>AVERAGE(C73:C79)/$B$96</f>
        <v>#DIV/0!</v>
      </c>
      <c r="D80" s="18">
        <f>SUM(D73:D79)/(COUNTA(B73:B79)*$B$102)</f>
        <v>0</v>
      </c>
      <c r="E80" s="17" t="e">
        <f>C80*D80</f>
        <v>#DIV/0!</v>
      </c>
    </row>
    <row r="81" spans="1:5" ht="13.2" x14ac:dyDescent="0.25">
      <c r="A81" s="114" t="s">
        <v>161</v>
      </c>
      <c r="B81" s="115"/>
      <c r="C81" s="115"/>
      <c r="D81" s="113"/>
      <c r="E81" s="19" t="e">
        <f>SUM(E13,E25,E34,E40,E48,E56,E61,E66,E72,E80)/SUM(C13,C25,C34,C40,C48,C56,C61,C66,C72,C80)</f>
        <v>#DIV/0!</v>
      </c>
    </row>
    <row r="82" spans="1:5" ht="13.2" x14ac:dyDescent="0.25">
      <c r="A82" s="116" t="s">
        <v>162</v>
      </c>
      <c r="B82" s="115"/>
      <c r="C82" s="115"/>
      <c r="D82" s="113"/>
      <c r="E82" s="20" t="e">
        <f>E81*5</f>
        <v>#DIV/0!</v>
      </c>
    </row>
    <row r="93" spans="1:5" ht="16.2" x14ac:dyDescent="0.4">
      <c r="A93" s="111" t="s">
        <v>163</v>
      </c>
      <c r="B93" s="82"/>
    </row>
    <row r="94" spans="1:5" ht="16.2" x14ac:dyDescent="0.4">
      <c r="A94" s="112" t="s">
        <v>157</v>
      </c>
      <c r="B94" s="113"/>
    </row>
    <row r="95" spans="1:5" ht="16.2" x14ac:dyDescent="0.4">
      <c r="A95" s="21" t="s">
        <v>3</v>
      </c>
      <c r="B95" s="22" t="s">
        <v>164</v>
      </c>
    </row>
    <row r="96" spans="1:5" ht="16.2" x14ac:dyDescent="0.4">
      <c r="A96" s="23" t="s">
        <v>13</v>
      </c>
      <c r="B96" s="23">
        <v>5</v>
      </c>
    </row>
    <row r="97" spans="1:2" ht="16.2" x14ac:dyDescent="0.4">
      <c r="A97" s="23" t="s">
        <v>9</v>
      </c>
      <c r="B97" s="23">
        <v>2</v>
      </c>
    </row>
    <row r="98" spans="1:2" ht="16.2" x14ac:dyDescent="0.4">
      <c r="A98" s="23" t="s">
        <v>165</v>
      </c>
      <c r="B98" s="23">
        <v>0</v>
      </c>
    </row>
    <row r="99" spans="1:2" ht="16.2" x14ac:dyDescent="0.4">
      <c r="A99" s="24"/>
      <c r="B99" s="24"/>
    </row>
    <row r="100" spans="1:2" ht="16.2" x14ac:dyDescent="0.4">
      <c r="A100" s="112" t="s">
        <v>158</v>
      </c>
      <c r="B100" s="113"/>
    </row>
    <row r="101" spans="1:2" ht="16.2" x14ac:dyDescent="0.4">
      <c r="A101" s="21" t="s">
        <v>158</v>
      </c>
      <c r="B101" s="22" t="s">
        <v>164</v>
      </c>
    </row>
    <row r="102" spans="1:2" ht="16.2" x14ac:dyDescent="0.4">
      <c r="A102" s="23" t="s">
        <v>11</v>
      </c>
      <c r="B102" s="23">
        <v>5</v>
      </c>
    </row>
    <row r="103" spans="1:2" ht="16.2" x14ac:dyDescent="0.4">
      <c r="A103" s="23" t="s">
        <v>33</v>
      </c>
      <c r="B103" s="23">
        <v>2</v>
      </c>
    </row>
    <row r="104" spans="1:2" ht="16.2" x14ac:dyDescent="0.4">
      <c r="A104" s="23" t="s">
        <v>167</v>
      </c>
      <c r="B104" s="23">
        <v>0</v>
      </c>
    </row>
    <row r="105" spans="1:2" ht="16.2" x14ac:dyDescent="0.4">
      <c r="A105" s="23" t="s">
        <v>168</v>
      </c>
      <c r="B105" s="23">
        <v>1</v>
      </c>
    </row>
  </sheetData>
  <mergeCells count="17">
    <mergeCell ref="A1:B1"/>
    <mergeCell ref="C1:E1"/>
    <mergeCell ref="A3:A12"/>
    <mergeCell ref="A14:A24"/>
    <mergeCell ref="A26:A33"/>
    <mergeCell ref="A35:A39"/>
    <mergeCell ref="A41:A47"/>
    <mergeCell ref="A93:B93"/>
    <mergeCell ref="A94:B94"/>
    <mergeCell ref="A100:B100"/>
    <mergeCell ref="A49:A55"/>
    <mergeCell ref="A57:A60"/>
    <mergeCell ref="A62:A65"/>
    <mergeCell ref="A67:A71"/>
    <mergeCell ref="A73:A79"/>
    <mergeCell ref="A81:D81"/>
    <mergeCell ref="A82:D82"/>
  </mergeCells>
  <hyperlinks>
    <hyperlink ref="C1" r:id="rId1" xr:uid="{00000000-0004-0000-07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 FIRST</vt:lpstr>
      <vt:lpstr>Vendor 1 RFP - &lt;Vendor Name&gt;</vt:lpstr>
      <vt:lpstr>Vendor 2 RFP - &lt;Vendor Name&gt;</vt:lpstr>
      <vt:lpstr>Vendor 3 RFP - &lt;Vendor Name&gt;</vt:lpstr>
      <vt:lpstr>Vendor Scorecard - Summary</vt:lpstr>
      <vt:lpstr>Vendor 1 Functional Requirement</vt:lpstr>
      <vt:lpstr>Vendor 2 Functional Requirement</vt:lpstr>
      <vt:lpstr>Vendor 3 Functional Requirement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Asen Stoyanchev</cp:lastModifiedBy>
  <dcterms:created xsi:type="dcterms:W3CDTF">2023-03-13T11:51:45Z</dcterms:created>
  <dcterms:modified xsi:type="dcterms:W3CDTF">2023-03-14T09:22:29Z</dcterms:modified>
  <cp:category/>
</cp:coreProperties>
</file>